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<sst xmlns="http://schemas.openxmlformats.org/spreadsheetml/2006/main" count="237" uniqueCount="142">
  <si>
    <t>Time</t>
  </si>
  <si>
    <t>Download</t>
  </si>
  <si>
    <t>Upload</t>
  </si>
  <si>
    <t>Standard Download</t>
  </si>
  <si>
    <t>Standard Upload</t>
  </si>
  <si>
    <t>Ping</t>
  </si>
  <si>
    <t>Note</t>
  </si>
  <si>
    <t>February 26th 2025, 10:26:24 am</t>
  </si>
  <si>
    <t>Test from VNPT client to VNPT-NET server</t>
  </si>
  <si>
    <t>February 26th 2025, 10:39:19 am</t>
  </si>
  <si>
    <t>February 26th 2025, 10:49:39 am</t>
  </si>
  <si>
    <t>Test from VNPT client to VPSTTT GROUP COMPANY LTD server</t>
  </si>
  <si>
    <t>February 26th 2025, 11:00:26 am</t>
  </si>
  <si>
    <t>February 26th 2025, 11:15:26 am</t>
  </si>
  <si>
    <t>Test from VNPT client to BKNS.VN server</t>
  </si>
  <si>
    <t>February 26th 2025, 11:30:26 am</t>
  </si>
  <si>
    <t>February 26th 2025, 11:45:26 am</t>
  </si>
  <si>
    <t>Test from VNPT client to TTXVN server</t>
  </si>
  <si>
    <t>February 26th 2025, 12:00:26 pm</t>
  </si>
  <si>
    <t>Test from VNPT client to Viettel Network server</t>
  </si>
  <si>
    <t>February 26th 2025, 12:15:26 pm</t>
  </si>
  <si>
    <t>February 26th 2025, 12:30:26 pm</t>
  </si>
  <si>
    <t>Test from VNPT client to MobiFone server</t>
  </si>
  <si>
    <t>February 26th 2025, 12:45:13 pm</t>
  </si>
  <si>
    <t>Test from VNPT client to FPT Telecom server</t>
  </si>
  <si>
    <t>February 26th 2025, 1:00:13 pm</t>
  </si>
  <si>
    <t>February 26th 2025, 1:15:13 pm</t>
  </si>
  <si>
    <t>February 26th 2025, 1:30:13 pm</t>
  </si>
  <si>
    <t>February 26th 2025, 1:45:13 pm</t>
  </si>
  <si>
    <t>February 26th 2025, 2:00:13 pm</t>
  </si>
  <si>
    <t>February 26th 2025, 2:30:13 pm</t>
  </si>
  <si>
    <t>February 26th 2025, 2:45:13 pm</t>
  </si>
  <si>
    <t>February 26th 2025, 3:00:13 pm</t>
  </si>
  <si>
    <t>February 26th 2025, 3:15:13 pm</t>
  </si>
  <si>
    <t>February 26th 2025, 3:30:13 pm</t>
  </si>
  <si>
    <t>February 26th 2025, 3:45:13 pm</t>
  </si>
  <si>
    <t>Test from VNPT client to Viettel IDC server</t>
  </si>
  <si>
    <t>February 26th 2025, 4:00:13 pm</t>
  </si>
  <si>
    <t>Test from VNPT client to VTC Online server</t>
  </si>
  <si>
    <t>February 26th 2025, 4:15:13 pm</t>
  </si>
  <si>
    <t>February 26th 2025, 4:30:13 pm</t>
  </si>
  <si>
    <t>February 26th 2025, 4:45:13 pm</t>
  </si>
  <si>
    <t>February 26th 2025, 5:00:13 pm</t>
  </si>
  <si>
    <t>February 26th 2025, 5:15:13 pm</t>
  </si>
  <si>
    <t>February 26th 2025, 5:30:13 pm</t>
  </si>
  <si>
    <t>February 26th 2025, 5:45:13 pm</t>
  </si>
  <si>
    <t>February 26th 2025, 6:00:13 pm</t>
  </si>
  <si>
    <t>February 26th 2025, 6:15:13 pm</t>
  </si>
  <si>
    <t>February 26th 2025, 6:45:13 pm</t>
  </si>
  <si>
    <t>February 26th 2025, 7:00:13 pm</t>
  </si>
  <si>
    <t>February 26th 2025, 7:15:13 pm</t>
  </si>
  <si>
    <t>February 26th 2025, 7:30:13 pm</t>
  </si>
  <si>
    <t>Test from VNPT client to VIETPN CO, LTD server</t>
  </si>
  <si>
    <t>February 26th 2025, 7:45:13 pm</t>
  </si>
  <si>
    <t>February 26th 2025, 8:00:13 pm</t>
  </si>
  <si>
    <t>February 26th 2025, 8:15:13 pm</t>
  </si>
  <si>
    <t>February 26th 2025, 8:30:13 pm</t>
  </si>
  <si>
    <t>February 26th 2025, 8:45:13 pm</t>
  </si>
  <si>
    <t>February 26th 2025, 9:00:13 pm</t>
  </si>
  <si>
    <t>February 26th 2025, 9:15:13 pm</t>
  </si>
  <si>
    <t>February 26th 2025, 9:30:13 pm</t>
  </si>
  <si>
    <t>February 26th 2025, 9:45:13 pm</t>
  </si>
  <si>
    <t>February 26th 2025, 10:00:13 pm</t>
  </si>
  <si>
    <t>February 26th 2025, 10:15:13 pm</t>
  </si>
  <si>
    <t>February 26th 2025, 10:30:13 pm</t>
  </si>
  <si>
    <t>February 26th 2025, 10:45:13 pm</t>
  </si>
  <si>
    <t>February 26th 2025, 11:00:13 pm</t>
  </si>
  <si>
    <t>February 26th 2025, 11:15:13 pm</t>
  </si>
  <si>
    <t>February 26th 2025, 11:30:13 pm</t>
  </si>
  <si>
    <t>February 26th 2025, 11:45:13 pm</t>
  </si>
  <si>
    <t>February 27th 2025, 12:00:13 am</t>
  </si>
  <si>
    <t>February 27th 2025, 12:15:13 am</t>
  </si>
  <si>
    <t>February 27th 2025, 12:30:13 am</t>
  </si>
  <si>
    <t>February 27th 2025, 12:45:37 am</t>
  </si>
  <si>
    <t>February 27th 2025, 1:00:37 am</t>
  </si>
  <si>
    <t>February 27th 2025, 9:35:53 am</t>
  </si>
  <si>
    <t>Test from VNPT client to Viettel Network server.</t>
  </si>
  <si>
    <t>February 27th 2025, 9:45:13 am</t>
  </si>
  <si>
    <t>February 27th 2025, 10:00:13 am</t>
  </si>
  <si>
    <t>Test from VNPT client to TTXVN server.</t>
  </si>
  <si>
    <t>February 27th 2025, 10:15:13 am</t>
  </si>
  <si>
    <t>February 27th 2025, 10:30:13 am</t>
  </si>
  <si>
    <t>February 27th 2025, 10:45:13 am</t>
  </si>
  <si>
    <t>February 27th 2025, 11:00:13 am</t>
  </si>
  <si>
    <t>Test from VNPT client to VIETPN CO, LTD server.</t>
  </si>
  <si>
    <t>February 27th 2025, 11:15:13 am</t>
  </si>
  <si>
    <t>February 27th 2025, 11:30:13 am</t>
  </si>
  <si>
    <t>Test from VNPT client to VNPT-NET server.</t>
  </si>
  <si>
    <t>February 27th 2025, 11:45:13 am</t>
  </si>
  <si>
    <t>Test from VNPT client to Viettel IDC server.</t>
  </si>
  <si>
    <t>February 27th 2025, 12:00:13 pm</t>
  </si>
  <si>
    <t>Test from VNPT client to VPSTTT GROUP COMPANY LTD server.</t>
  </si>
  <si>
    <t>February 27th 2025, 12:15:13 pm</t>
  </si>
  <si>
    <t>February 27th 2025, 12:30:13 pm</t>
  </si>
  <si>
    <t>February 27th 2025, 12:45:13 pm</t>
  </si>
  <si>
    <t>February 27th 2025, 1:00:13 pm</t>
  </si>
  <si>
    <t>February 27th 2025, 1:15:13 pm</t>
  </si>
  <si>
    <t>Test from VNPT client to VTC Online server.</t>
  </si>
  <si>
    <t>February 27th 2025, 1:30:13 pm</t>
  </si>
  <si>
    <t>February 27th 2025, 1:45:13 pm</t>
  </si>
  <si>
    <t>February 27th 2025, 2:00:13 pm</t>
  </si>
  <si>
    <t>February 27th 2025, 2:15:13 pm</t>
  </si>
  <si>
    <t>February 27th 2025, 2:30:13 pm</t>
  </si>
  <si>
    <t>February 27th 2025, 2:45:13 pm</t>
  </si>
  <si>
    <t>February 27th 2025, 3:00:13 pm</t>
  </si>
  <si>
    <t>Test from VNPT client to MobiFone server.</t>
  </si>
  <si>
    <t>February 27th 2025, 3:15:13 pm</t>
  </si>
  <si>
    <t>February 27th 2025, 3:30:13 pm</t>
  </si>
  <si>
    <t>February 27th 2025, 3:45:13 pm</t>
  </si>
  <si>
    <t>February 27th 2025, 4:00:13 pm</t>
  </si>
  <si>
    <t>February 27th 2025, 4:15:13 pm</t>
  </si>
  <si>
    <t>February 27th 2025, 4:45:13 pm</t>
  </si>
  <si>
    <t>February 27th 2025, 5:00:13 pm</t>
  </si>
  <si>
    <t>February 27th 2025, 5:15:13 pm</t>
  </si>
  <si>
    <t>February 27th 2025, 5:30:13 pm</t>
  </si>
  <si>
    <t>February 27th 2025, 5:45:13 pm</t>
  </si>
  <si>
    <t>February 27th 2025, 6:00:13 pm</t>
  </si>
  <si>
    <t>February 27th 2025, 6:15:13 pm</t>
  </si>
  <si>
    <t>February 27th 2025, 6:30:13 pm</t>
  </si>
  <si>
    <t>February 27th 2025, 6:45:13 pm</t>
  </si>
  <si>
    <t>Test from VNPT client to FPT Telecom server.</t>
  </si>
  <si>
    <t>February 27th 2025, 7:00:13 pm</t>
  </si>
  <si>
    <t>February 27th 2025, 7:15:13 pm</t>
  </si>
  <si>
    <t>February 27th 2025, 7:30:13 pm</t>
  </si>
  <si>
    <t>February 27th 2025, 7:45:13 pm</t>
  </si>
  <si>
    <t>February 27th 2025, 8:00:13 pm</t>
  </si>
  <si>
    <t>February 27th 2025, 8:15:13 pm</t>
  </si>
  <si>
    <t>February 27th 2025, 8:30:13 pm</t>
  </si>
  <si>
    <t>February 27th 2025, 8:45:13 pm</t>
  </si>
  <si>
    <t>February 27th 2025, 9:00:13 pm</t>
  </si>
  <si>
    <t>February 27th 2025, 9:15:13 pm</t>
  </si>
  <si>
    <t>February 27th 2025, 9:30:13 pm</t>
  </si>
  <si>
    <t>February 27th 2025, 9:45:13 pm</t>
  </si>
  <si>
    <t>February 27th 2025, 10:15:13 pm</t>
  </si>
  <si>
    <t>February 27th 2025, 10:30:13 pm</t>
  </si>
  <si>
    <t>February 27th 2025, 10:45:13 pm</t>
  </si>
  <si>
    <t>February 27th 2025, 11:00:13 pm</t>
  </si>
  <si>
    <t>February 27th 2025, 11:15:13 pm</t>
  </si>
  <si>
    <t>February 27th 2025, 11:30:13 pm</t>
  </si>
  <si>
    <t>Test from VNPT client to CMC Telecom server.</t>
  </si>
  <si>
    <t>February 27th 2025, 11:45:13 pm</t>
  </si>
  <si>
    <t>February 28th 2025, 12:00:13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</si>
</sst>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Data!$A$2:$A$3000</c:f>
            </c:strRef>
          </c:cat>
          <c:val>
            <c:numRef>
              <c:f>Data!$B$2:$B$3000</c:f>
              <c:numCache/>
            </c:numRef>
          </c:val>
          <c:smooth val="0"/>
        </c:ser>
        <c:ser>
          <c:idx val="1"/>
          <c:order val="1"/>
          <c:tx>
            <c:strRef>
              <c:f>Data!$C$1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Data!$A$2:$A$3000</c:f>
            </c:strRef>
          </c:cat>
          <c:val>
            <c:numRef>
              <c:f>Data!$C$2:$C$3000</c:f>
              <c:numCache/>
            </c:numRef>
          </c:val>
          <c:smooth val="0"/>
        </c:ser>
        <c:ser>
          <c:idx val="2"/>
          <c:order val="2"/>
          <c:tx>
            <c:strRef>
              <c:f>Data!$D$1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Data!$A$2:$A$3000</c:f>
            </c:strRef>
          </c:cat>
          <c:val>
            <c:numRef>
              <c:f>Data!$D$2:$D$3000</c:f>
              <c:numCache/>
            </c:numRef>
          </c:val>
          <c:smooth val="0"/>
        </c:ser>
        <c:ser>
          <c:idx val="3"/>
          <c:order val="3"/>
          <c:tx>
            <c:strRef>
              <c:f>Data!$E$1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Data!$A$2:$A$3000</c:f>
            </c:strRef>
          </c:cat>
          <c:val>
            <c:numRef>
              <c:f>Data!$E$2:$E$3000</c:f>
              <c:numCache/>
            </c:numRef>
          </c:val>
          <c:smooth val="0"/>
        </c:ser>
        <c:ser>
          <c:idx val="4"/>
          <c:order val="4"/>
          <c:tx>
            <c:strRef>
              <c:f>Data!$F$1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Data!$A$2:$A$3000</c:f>
            </c:strRef>
          </c:cat>
          <c:val>
            <c:numRef>
              <c:f>Data!$F$2:$F$3000</c:f>
              <c:numCache/>
            </c:numRef>
          </c:val>
          <c:smooth val="0"/>
        </c:ser>
        <c:axId val="463612474"/>
        <c:axId val="1967482282"/>
      </c:lineChart>
      <c:catAx>
        <c:axId val="463612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482282"/>
      </c:catAx>
      <c:valAx>
        <c:axId val="1967482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612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38100</xdr:rowOff>
    </xdr:from>
    <xdr:ext cx="17468850" cy="692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9.5"/>
    <col customWidth="1" min="3" max="3" width="9.38"/>
    <col customWidth="1" min="4" max="4" width="17.0"/>
    <col customWidth="1" min="5" max="5" width="14.88"/>
    <col customWidth="1" min="6" max="6" width="19.0"/>
    <col customWidth="1" min="7" max="7" width="9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>
        <f>INT(242260720.453075/1048576)</f>
        <v>231</v>
      </c>
      <c r="C2" s="5">
        <f>INT(275368458.245908/1048576)</f>
        <v>262</v>
      </c>
      <c r="D2" s="4">
        <v>300.0</v>
      </c>
      <c r="E2" s="4">
        <v>300.0</v>
      </c>
      <c r="F2" s="5">
        <f>INT(17.347)</f>
        <v>17</v>
      </c>
      <c r="G2" s="6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9</v>
      </c>
      <c r="B3" s="5">
        <f>INT(231183448.229114/1048576)</f>
        <v>220</v>
      </c>
      <c r="C3" s="5">
        <f>INT(288516989.192334/1048576)</f>
        <v>275</v>
      </c>
      <c r="D3" s="4">
        <v>300.0</v>
      </c>
      <c r="E3" s="4">
        <v>300.0</v>
      </c>
      <c r="F3" s="5">
        <f>INT(16.579)</f>
        <v>16</v>
      </c>
      <c r="G3" s="6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10</v>
      </c>
      <c r="B4" s="5">
        <f>INT(232884415.364376/1048576)</f>
        <v>222</v>
      </c>
      <c r="C4" s="5">
        <f>INT(312301749.03364/1048576)</f>
        <v>297</v>
      </c>
      <c r="D4" s="4">
        <v>300.0</v>
      </c>
      <c r="E4" s="4">
        <v>300.0</v>
      </c>
      <c r="F4" s="5">
        <f>INT(17.257)</f>
        <v>17</v>
      </c>
      <c r="G4" s="6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12</v>
      </c>
      <c r="B5" s="5">
        <f>INT(212154012.698389/1048576)</f>
        <v>202</v>
      </c>
      <c r="C5" s="5">
        <f>INT(295056695.370805/1048576)</f>
        <v>281</v>
      </c>
      <c r="D5" s="4">
        <v>300.0</v>
      </c>
      <c r="E5" s="4">
        <v>300.0</v>
      </c>
      <c r="F5" s="5">
        <f>INT(17.835)</f>
        <v>17</v>
      </c>
      <c r="G5" s="6" t="s">
        <v>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13</v>
      </c>
      <c r="B6" s="5">
        <f>INT(231442765.354409/1048576)</f>
        <v>220</v>
      </c>
      <c r="C6" s="5">
        <f>INT(298559994.940137/1048576)</f>
        <v>284</v>
      </c>
      <c r="D6" s="4">
        <v>300.0</v>
      </c>
      <c r="E6" s="4">
        <v>300.0</v>
      </c>
      <c r="F6" s="5">
        <f>INT(21.152)</f>
        <v>21</v>
      </c>
      <c r="G6" s="6" t="s">
        <v>14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15</v>
      </c>
      <c r="B7" s="5">
        <f>INT(232705362.074919/1048576)</f>
        <v>221</v>
      </c>
      <c r="C7" s="5">
        <f>INT(290943122.253037/1048576)</f>
        <v>277</v>
      </c>
      <c r="D7" s="4">
        <v>300.0</v>
      </c>
      <c r="E7" s="4">
        <v>300.0</v>
      </c>
      <c r="F7" s="5">
        <f>INT(20.821)</f>
        <v>20</v>
      </c>
      <c r="G7" s="6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16</v>
      </c>
      <c r="B8" s="5">
        <f>INT(188404048.748049/1048576)</f>
        <v>179</v>
      </c>
      <c r="C8" s="5">
        <f>INT(251957971.09415/1048576)</f>
        <v>240</v>
      </c>
      <c r="D8" s="4">
        <v>300.0</v>
      </c>
      <c r="E8" s="4">
        <v>300.0</v>
      </c>
      <c r="F8" s="5">
        <f>INT(17.049)</f>
        <v>17</v>
      </c>
      <c r="G8" s="6" t="s">
        <v>17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18</v>
      </c>
      <c r="B9" s="5">
        <f>INT(233198604.452837/1048576)</f>
        <v>222</v>
      </c>
      <c r="C9" s="5">
        <f>INT(277103419.207609/1048576)</f>
        <v>264</v>
      </c>
      <c r="D9" s="4">
        <v>300.0</v>
      </c>
      <c r="E9" s="4">
        <v>300.0</v>
      </c>
      <c r="F9" s="5">
        <f>INT(17.486)</f>
        <v>17</v>
      </c>
      <c r="G9" s="6" t="s">
        <v>19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20</v>
      </c>
      <c r="B10" s="5">
        <f>INT(241214593.298836/1048576)</f>
        <v>230</v>
      </c>
      <c r="C10" s="5">
        <f>INT(280681935.699309/1048576)</f>
        <v>267</v>
      </c>
      <c r="D10" s="4">
        <v>300.0</v>
      </c>
      <c r="E10" s="4">
        <v>300.0</v>
      </c>
      <c r="F10" s="5">
        <f>INT(18.83)</f>
        <v>18</v>
      </c>
      <c r="G10" s="6" t="s">
        <v>19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21</v>
      </c>
      <c r="B11" s="5">
        <f>INT(218851789.767833/1048576)</f>
        <v>208</v>
      </c>
      <c r="C11" s="5">
        <f>INT(269025675.097339/1048576)</f>
        <v>256</v>
      </c>
      <c r="D11" s="4">
        <v>300.0</v>
      </c>
      <c r="E11" s="4">
        <v>300.0</v>
      </c>
      <c r="F11" s="5">
        <f>INT(17.106)</f>
        <v>17</v>
      </c>
      <c r="G11" s="6" t="s">
        <v>22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23</v>
      </c>
      <c r="B12" s="5">
        <f>INT(225071873.028046/1048576)</f>
        <v>214</v>
      </c>
      <c r="C12" s="5">
        <f>INT(278219418.419512/1048576)</f>
        <v>265</v>
      </c>
      <c r="D12" s="4">
        <v>300.0</v>
      </c>
      <c r="E12" s="4">
        <v>300.0</v>
      </c>
      <c r="F12" s="5">
        <f>INT(17.12)</f>
        <v>17</v>
      </c>
      <c r="G12" s="6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25</v>
      </c>
      <c r="B13" s="5">
        <f>INT(233213946.443525/1048576)</f>
        <v>222</v>
      </c>
      <c r="C13" s="5">
        <f>INT(266422748.407752/1048576)</f>
        <v>254</v>
      </c>
      <c r="D13" s="4">
        <v>300.0</v>
      </c>
      <c r="E13" s="4">
        <v>300.0</v>
      </c>
      <c r="F13" s="5">
        <f>INT(17.202)</f>
        <v>17</v>
      </c>
      <c r="G13" s="6" t="s">
        <v>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26</v>
      </c>
      <c r="B14" s="5">
        <f>INT(226869475.786881/1048576)</f>
        <v>216</v>
      </c>
      <c r="C14" s="5">
        <f>INT(279937783.612518/1048576)</f>
        <v>266</v>
      </c>
      <c r="D14" s="4">
        <v>300.0</v>
      </c>
      <c r="E14" s="4">
        <v>300.0</v>
      </c>
      <c r="F14" s="5">
        <f>INT(17.92)</f>
        <v>17</v>
      </c>
      <c r="G14" s="6" t="s">
        <v>19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27</v>
      </c>
      <c r="B15" s="5">
        <f>INT(222161914.015671/1048576)</f>
        <v>211</v>
      </c>
      <c r="C15" s="5">
        <f>INT(254861678.361842/1048576)</f>
        <v>243</v>
      </c>
      <c r="D15" s="4">
        <v>300.0</v>
      </c>
      <c r="E15" s="4">
        <v>300.0</v>
      </c>
      <c r="F15" s="5">
        <f>INT(18.082)</f>
        <v>18</v>
      </c>
      <c r="G15" s="6" t="s">
        <v>24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28</v>
      </c>
      <c r="B16" s="5">
        <f>INT(228001712.242863/1048576)</f>
        <v>217</v>
      </c>
      <c r="C16" s="5">
        <f>INT(277439474.001579/1048576)</f>
        <v>264</v>
      </c>
      <c r="D16" s="4">
        <v>300.0</v>
      </c>
      <c r="E16" s="4">
        <v>300.0</v>
      </c>
      <c r="F16" s="5">
        <f>INT(17.243)</f>
        <v>17</v>
      </c>
      <c r="G16" s="6" t="s">
        <v>24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29</v>
      </c>
      <c r="B17" s="5">
        <f>INT(230330683.27883/1048576)</f>
        <v>219</v>
      </c>
      <c r="C17" s="5">
        <f>INT(257713887.584594/1048576)</f>
        <v>245</v>
      </c>
      <c r="D17" s="4">
        <v>300.0</v>
      </c>
      <c r="E17" s="4">
        <v>300.0</v>
      </c>
      <c r="F17" s="5">
        <f>INT(19.005)</f>
        <v>19</v>
      </c>
      <c r="G17" s="6" t="s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30</v>
      </c>
      <c r="B18" s="5">
        <f>INT(124876323.231401/1048576)</f>
        <v>119</v>
      </c>
      <c r="C18" s="5">
        <f>INT(40700668.9460546/1048576)</f>
        <v>38</v>
      </c>
      <c r="D18" s="4">
        <v>300.0</v>
      </c>
      <c r="E18" s="4">
        <v>300.0</v>
      </c>
      <c r="F18" s="5">
        <f>INT(18.273)</f>
        <v>18</v>
      </c>
      <c r="G18" s="6" t="s">
        <v>17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31</v>
      </c>
      <c r="B19" s="5">
        <f>INT(232921236.75499/1048576)</f>
        <v>222</v>
      </c>
      <c r="C19" s="5">
        <f>INT(267311782.031691/1048576)</f>
        <v>254</v>
      </c>
      <c r="D19" s="4">
        <v>300.0</v>
      </c>
      <c r="E19" s="4">
        <v>300.0</v>
      </c>
      <c r="F19" s="5">
        <f>INT(18.122)</f>
        <v>18</v>
      </c>
      <c r="G19" s="6" t="s">
        <v>19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32</v>
      </c>
      <c r="B20" s="5">
        <f>INT(236658405.139791/1048576)</f>
        <v>225</v>
      </c>
      <c r="C20" s="5">
        <f>INT(273877172.469545/1048576)</f>
        <v>261</v>
      </c>
      <c r="D20" s="4">
        <v>300.0</v>
      </c>
      <c r="E20" s="4">
        <v>300.0</v>
      </c>
      <c r="F20" s="5">
        <f>INT(18.495)</f>
        <v>18</v>
      </c>
      <c r="G20" s="6" t="s">
        <v>24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33</v>
      </c>
      <c r="B21" s="5">
        <f>INT(232391851.257716/1048576)</f>
        <v>221</v>
      </c>
      <c r="C21" s="5">
        <f>INT(286455577.923571/1048576)</f>
        <v>273</v>
      </c>
      <c r="D21" s="4">
        <v>300.0</v>
      </c>
      <c r="E21" s="4">
        <v>300.0</v>
      </c>
      <c r="F21" s="5">
        <f>INT(16.739)</f>
        <v>16</v>
      </c>
      <c r="G21" s="6" t="s">
        <v>19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34</v>
      </c>
      <c r="B22" s="5">
        <f>INT(236958454.261934/1048576)</f>
        <v>225</v>
      </c>
      <c r="C22" s="5">
        <f>INT(286625016.071991/1048576)</f>
        <v>273</v>
      </c>
      <c r="D22" s="4">
        <v>300.0</v>
      </c>
      <c r="E22" s="4">
        <v>300.0</v>
      </c>
      <c r="F22" s="5">
        <f>INT(16.797)</f>
        <v>16</v>
      </c>
      <c r="G22" s="6" t="s">
        <v>11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35</v>
      </c>
      <c r="B23" s="5">
        <f>INT(225487165.687294/1048576)</f>
        <v>215</v>
      </c>
      <c r="C23" s="5">
        <f>INT(286062854.440522/1048576)</f>
        <v>272</v>
      </c>
      <c r="D23" s="4">
        <v>300.0</v>
      </c>
      <c r="E23" s="4">
        <v>300.0</v>
      </c>
      <c r="F23" s="5">
        <f>INT(17.633)</f>
        <v>17</v>
      </c>
      <c r="G23" s="6" t="s">
        <v>36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37</v>
      </c>
      <c r="B24" s="5">
        <f>INT(231755636.44689/1048576)</f>
        <v>221</v>
      </c>
      <c r="C24" s="5">
        <f>INT(273024321.275954/1048576)</f>
        <v>260</v>
      </c>
      <c r="D24" s="4">
        <v>300.0</v>
      </c>
      <c r="E24" s="4">
        <v>300.0</v>
      </c>
      <c r="F24" s="5">
        <f>INT(17.009)</f>
        <v>17</v>
      </c>
      <c r="G24" s="6" t="s">
        <v>38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39</v>
      </c>
      <c r="B25" s="5">
        <f>INT(237765737.360475/1048576)</f>
        <v>226</v>
      </c>
      <c r="C25" s="5">
        <f>INT(287284395.311228/1048576)</f>
        <v>273</v>
      </c>
      <c r="D25" s="4">
        <v>300.0</v>
      </c>
      <c r="E25" s="4">
        <v>300.0</v>
      </c>
      <c r="F25" s="5">
        <f>INT(17.224)</f>
        <v>17</v>
      </c>
      <c r="G25" s="6" t="s">
        <v>11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40</v>
      </c>
      <c r="B26" s="5">
        <f>INT(227164221.474396/1048576)</f>
        <v>216</v>
      </c>
      <c r="C26" s="5">
        <f>INT(262085072.410805/1048576)</f>
        <v>249</v>
      </c>
      <c r="D26" s="4">
        <v>300.0</v>
      </c>
      <c r="E26" s="4">
        <v>300.0</v>
      </c>
      <c r="F26" s="5">
        <f>INT(17.661)</f>
        <v>17</v>
      </c>
      <c r="G26" s="6" t="s">
        <v>38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41</v>
      </c>
      <c r="B27" s="5">
        <f>INT(207681930.476125/1048576)</f>
        <v>198</v>
      </c>
      <c r="C27" s="5">
        <f>INT(296778988.975985/1048576)</f>
        <v>283</v>
      </c>
      <c r="D27" s="4">
        <v>300.0</v>
      </c>
      <c r="E27" s="4">
        <v>300.0</v>
      </c>
      <c r="F27" s="5">
        <f>INT(17.614)</f>
        <v>17</v>
      </c>
      <c r="G27" s="6" t="s">
        <v>38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42</v>
      </c>
      <c r="B28" s="5">
        <f>INT(241197066.291226/1048576)</f>
        <v>230</v>
      </c>
      <c r="C28" s="5">
        <f>INT(296034487.411407/1048576)</f>
        <v>282</v>
      </c>
      <c r="D28" s="4">
        <v>300.0</v>
      </c>
      <c r="E28" s="4">
        <v>300.0</v>
      </c>
      <c r="F28" s="5">
        <f>INT(17.981)</f>
        <v>17</v>
      </c>
      <c r="G28" s="6" t="s">
        <v>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43</v>
      </c>
      <c r="B29" s="5">
        <f>INT(168153918.042206/1048576)</f>
        <v>160</v>
      </c>
      <c r="C29" s="5">
        <f>INT(214179894.930599/1048576)</f>
        <v>204</v>
      </c>
      <c r="D29" s="4">
        <v>300.0</v>
      </c>
      <c r="E29" s="4">
        <v>300.0</v>
      </c>
      <c r="F29" s="5">
        <f>INT(18.141)</f>
        <v>18</v>
      </c>
      <c r="G29" s="6" t="s">
        <v>38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44</v>
      </c>
      <c r="B30" s="5">
        <f>INT(214732312.159858/1048576)</f>
        <v>204</v>
      </c>
      <c r="C30" s="5">
        <f>INT(304352906.930166/1048576)</f>
        <v>290</v>
      </c>
      <c r="D30" s="4">
        <v>300.0</v>
      </c>
      <c r="E30" s="4">
        <v>300.0</v>
      </c>
      <c r="F30" s="5">
        <f>INT(17.268)</f>
        <v>17</v>
      </c>
      <c r="G30" s="6" t="s">
        <v>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45</v>
      </c>
      <c r="B31" s="5">
        <f>INT(218703000.741249/1048576)</f>
        <v>208</v>
      </c>
      <c r="C31" s="5">
        <f>INT(312370901.495521/1048576)</f>
        <v>297</v>
      </c>
      <c r="D31" s="4">
        <v>300.0</v>
      </c>
      <c r="E31" s="4">
        <v>300.0</v>
      </c>
      <c r="F31" s="5">
        <f>INT(24.99)</f>
        <v>24</v>
      </c>
      <c r="G31" s="6" t="s">
        <v>36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 t="s">
        <v>46</v>
      </c>
      <c r="B32" s="5">
        <f>INT(241369035.445073/1048576)</f>
        <v>230</v>
      </c>
      <c r="C32" s="5">
        <f>INT(287941613.523988/1048576)</f>
        <v>274</v>
      </c>
      <c r="D32" s="4">
        <v>300.0</v>
      </c>
      <c r="E32" s="4">
        <v>300.0</v>
      </c>
      <c r="F32" s="5">
        <f>INT(19.291)</f>
        <v>19</v>
      </c>
      <c r="G32" s="6" t="s">
        <v>38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 t="s">
        <v>47</v>
      </c>
      <c r="B33" s="5">
        <f>INT(244024973.445485/1048576)</f>
        <v>232</v>
      </c>
      <c r="C33" s="5">
        <f>INT(318864477.344738/1048576)</f>
        <v>304</v>
      </c>
      <c r="D33" s="4">
        <v>300.0</v>
      </c>
      <c r="E33" s="4">
        <v>300.0</v>
      </c>
      <c r="F33" s="5">
        <f>INT(18.737)</f>
        <v>18</v>
      </c>
      <c r="G33" s="6" t="s">
        <v>36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 t="s">
        <v>48</v>
      </c>
      <c r="B34" s="5">
        <f>INT(254002700.212167/1048576)</f>
        <v>242</v>
      </c>
      <c r="C34" s="5">
        <f>INT(314217385.58474/1048576)</f>
        <v>299</v>
      </c>
      <c r="D34" s="4">
        <v>300.0</v>
      </c>
      <c r="E34" s="4">
        <v>300.0</v>
      </c>
      <c r="F34" s="5">
        <f>INT(18.048)</f>
        <v>18</v>
      </c>
      <c r="G34" s="6" t="s">
        <v>36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 t="s">
        <v>49</v>
      </c>
      <c r="B35" s="5">
        <f>INT(179216019.208045/1048576)</f>
        <v>170</v>
      </c>
      <c r="C35" s="5">
        <f>INT(312936488.172584/1048576)</f>
        <v>298</v>
      </c>
      <c r="D35" s="4">
        <v>300.0</v>
      </c>
      <c r="E35" s="4">
        <v>300.0</v>
      </c>
      <c r="F35" s="5">
        <f>INT(17.326)</f>
        <v>17</v>
      </c>
      <c r="G35" s="6" t="s">
        <v>19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 t="s">
        <v>50</v>
      </c>
      <c r="B36" s="5">
        <f>INT(238402857.877916/1048576)</f>
        <v>227</v>
      </c>
      <c r="C36" s="5">
        <f>INT(138464551.736712/1048576)</f>
        <v>132</v>
      </c>
      <c r="D36" s="4">
        <v>300.0</v>
      </c>
      <c r="E36" s="4">
        <v>300.0</v>
      </c>
      <c r="F36" s="5">
        <f>INT(25.761)</f>
        <v>25</v>
      </c>
      <c r="G36" s="6" t="s">
        <v>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 t="s">
        <v>51</v>
      </c>
      <c r="B37" s="5">
        <f>INT(228653350.421197/1048576)</f>
        <v>218</v>
      </c>
      <c r="C37" s="5">
        <f>INT(247874573.246463/1048576)</f>
        <v>236</v>
      </c>
      <c r="D37" s="4">
        <v>300.0</v>
      </c>
      <c r="E37" s="4">
        <v>300.0</v>
      </c>
      <c r="F37" s="5">
        <f>INT(15.932)</f>
        <v>15</v>
      </c>
      <c r="G37" s="6" t="s">
        <v>52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 t="s">
        <v>53</v>
      </c>
      <c r="B38" s="5">
        <f>INT(218170993.512566/1048576)</f>
        <v>208</v>
      </c>
      <c r="C38" s="5">
        <f>INT(289330807.582566/1048576)</f>
        <v>275</v>
      </c>
      <c r="D38" s="4">
        <v>300.0</v>
      </c>
      <c r="E38" s="4">
        <v>300.0</v>
      </c>
      <c r="F38" s="5">
        <f>INT(21.139)</f>
        <v>21</v>
      </c>
      <c r="G38" s="6" t="s">
        <v>36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 t="s">
        <v>54</v>
      </c>
      <c r="B39" s="5">
        <f>INT(238967330.814969/1048576)</f>
        <v>227</v>
      </c>
      <c r="C39" s="5">
        <f>INT(330383468.064388/1048576)</f>
        <v>315</v>
      </c>
      <c r="D39" s="4">
        <v>300.0</v>
      </c>
      <c r="E39" s="4">
        <v>300.0</v>
      </c>
      <c r="F39" s="5">
        <f>INT(18.898)</f>
        <v>18</v>
      </c>
      <c r="G39" s="6" t="s">
        <v>11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 t="s">
        <v>55</v>
      </c>
      <c r="B40" s="5">
        <f>INT(247250681.190898/1048576)</f>
        <v>235</v>
      </c>
      <c r="C40" s="5">
        <f>INT(211136178.271897/1048576)</f>
        <v>201</v>
      </c>
      <c r="D40" s="4">
        <v>300.0</v>
      </c>
      <c r="E40" s="4">
        <v>300.0</v>
      </c>
      <c r="F40" s="5">
        <f>INT(17.9)</f>
        <v>17</v>
      </c>
      <c r="G40" s="6" t="s">
        <v>36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 t="s">
        <v>56</v>
      </c>
      <c r="B41" s="5">
        <f>INT(221252515.658718/1048576)</f>
        <v>211</v>
      </c>
      <c r="C41" s="5">
        <f>INT(265926037.729922/1048576)</f>
        <v>253</v>
      </c>
      <c r="D41" s="4">
        <v>300.0</v>
      </c>
      <c r="E41" s="4">
        <v>300.0</v>
      </c>
      <c r="F41" s="5">
        <f>INT(16.99)</f>
        <v>16</v>
      </c>
      <c r="G41" s="6" t="s">
        <v>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 t="s">
        <v>57</v>
      </c>
      <c r="B42" s="5">
        <f>INT(232866469.575094/1048576)</f>
        <v>222</v>
      </c>
      <c r="C42" s="5">
        <f>INT(303567451.239408/1048576)</f>
        <v>289</v>
      </c>
      <c r="D42" s="4">
        <v>300.0</v>
      </c>
      <c r="E42" s="4">
        <v>300.0</v>
      </c>
      <c r="F42" s="5">
        <f>INT(17.152)</f>
        <v>17</v>
      </c>
      <c r="G42" s="6" t="s">
        <v>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 t="s">
        <v>58</v>
      </c>
      <c r="B43" s="5">
        <f>INT(247192617.446488/1048576)</f>
        <v>235</v>
      </c>
      <c r="C43" s="5">
        <f>INT(313085024.112326/1048576)</f>
        <v>298</v>
      </c>
      <c r="D43" s="4">
        <v>300.0</v>
      </c>
      <c r="E43" s="4">
        <v>300.0</v>
      </c>
      <c r="F43" s="5">
        <f>INT(17.613)</f>
        <v>17</v>
      </c>
      <c r="G43" s="6" t="s">
        <v>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 t="s">
        <v>59</v>
      </c>
      <c r="B44" s="5">
        <f>INT(233476780.325188/1048576)</f>
        <v>222</v>
      </c>
      <c r="C44" s="5">
        <f>INT(167156735.454131/1048576)</f>
        <v>159</v>
      </c>
      <c r="D44" s="4">
        <v>300.0</v>
      </c>
      <c r="E44" s="4">
        <v>300.0</v>
      </c>
      <c r="F44" s="5">
        <f>INT(16.131)</f>
        <v>16</v>
      </c>
      <c r="G44" s="6" t="s">
        <v>52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 t="s">
        <v>60</v>
      </c>
      <c r="B45" s="5">
        <f>INT(237878363.899313/1048576)</f>
        <v>226</v>
      </c>
      <c r="C45" s="5">
        <f>INT(283076032.712888/1048576)</f>
        <v>269</v>
      </c>
      <c r="D45" s="4">
        <v>300.0</v>
      </c>
      <c r="E45" s="4">
        <v>300.0</v>
      </c>
      <c r="F45" s="5">
        <f>INT(17.791)</f>
        <v>17</v>
      </c>
      <c r="G45" s="6" t="s">
        <v>14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 t="s">
        <v>61</v>
      </c>
      <c r="B46" s="5">
        <f>INT(215727758.273923/1048576)</f>
        <v>205</v>
      </c>
      <c r="C46" s="5">
        <f>INT(248690040.530798/1048576)</f>
        <v>237</v>
      </c>
      <c r="D46" s="4">
        <v>300.0</v>
      </c>
      <c r="E46" s="4">
        <v>300.0</v>
      </c>
      <c r="F46" s="5">
        <f>INT(16.721)</f>
        <v>16</v>
      </c>
      <c r="G46" s="6" t="s">
        <v>11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 t="s">
        <v>62</v>
      </c>
      <c r="B47" s="5">
        <f>INT(218776023.474837/1048576)</f>
        <v>208</v>
      </c>
      <c r="C47" s="5">
        <f>INT(272491971.491937/1048576)</f>
        <v>259</v>
      </c>
      <c r="D47" s="4">
        <v>300.0</v>
      </c>
      <c r="E47" s="4">
        <v>300.0</v>
      </c>
      <c r="F47" s="5">
        <f>INT(21.95)</f>
        <v>21</v>
      </c>
      <c r="G47" s="6" t="s">
        <v>22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 t="s">
        <v>63</v>
      </c>
      <c r="B48" s="5">
        <f>INT(227095028.273249/1048576)</f>
        <v>216</v>
      </c>
      <c r="C48" s="5">
        <f>INT(298578533.290943/1048576)</f>
        <v>284</v>
      </c>
      <c r="D48" s="4">
        <v>300.0</v>
      </c>
      <c r="E48" s="4">
        <v>300.0</v>
      </c>
      <c r="F48" s="5">
        <f>INT(17.852)</f>
        <v>17</v>
      </c>
      <c r="G48" s="6" t="s">
        <v>11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 t="s">
        <v>64</v>
      </c>
      <c r="B49" s="5">
        <f>INT(206308966.42211/1048576)</f>
        <v>196</v>
      </c>
      <c r="C49" s="5">
        <f>INT(254664314.716627/1048576)</f>
        <v>242</v>
      </c>
      <c r="D49" s="4">
        <v>300.0</v>
      </c>
      <c r="E49" s="4">
        <v>300.0</v>
      </c>
      <c r="F49" s="5">
        <f>INT(17.447)</f>
        <v>17</v>
      </c>
      <c r="G49" s="6" t="s">
        <v>22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 t="s">
        <v>65</v>
      </c>
      <c r="B50" s="5">
        <f>INT(200589628.662837/1048576)</f>
        <v>191</v>
      </c>
      <c r="C50" s="5">
        <f>INT(256068124.62883/1048576)</f>
        <v>244</v>
      </c>
      <c r="D50" s="4">
        <v>300.0</v>
      </c>
      <c r="E50" s="4">
        <v>300.0</v>
      </c>
      <c r="F50" s="5">
        <f>INT(16.714)</f>
        <v>16</v>
      </c>
      <c r="G50" s="6" t="s">
        <v>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 t="s">
        <v>66</v>
      </c>
      <c r="B51" s="5">
        <f>INT(212055736.869345/1048576)</f>
        <v>202</v>
      </c>
      <c r="C51" s="5">
        <f>INT(245967983.842945/1048576)</f>
        <v>234</v>
      </c>
      <c r="D51" s="4">
        <v>300.0</v>
      </c>
      <c r="E51" s="4">
        <v>300.0</v>
      </c>
      <c r="F51" s="5">
        <f>INT(17.477)</f>
        <v>17</v>
      </c>
      <c r="G51" s="6" t="s">
        <v>11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 t="s">
        <v>67</v>
      </c>
      <c r="B52" s="5">
        <f>INT(203587082.902506/1048576)</f>
        <v>194</v>
      </c>
      <c r="C52" s="5">
        <f>INT(249243858.297046/1048576)</f>
        <v>237</v>
      </c>
      <c r="D52" s="4">
        <v>300.0</v>
      </c>
      <c r="E52" s="4">
        <v>300.0</v>
      </c>
      <c r="F52" s="5">
        <f>INT(17.427)</f>
        <v>17</v>
      </c>
      <c r="G52" s="6" t="s">
        <v>52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 t="s">
        <v>68</v>
      </c>
      <c r="B53" s="5">
        <f>INT(191465463.319991/1048576)</f>
        <v>182</v>
      </c>
      <c r="C53" s="5">
        <f>INT(240705312.328898/1048576)</f>
        <v>229</v>
      </c>
      <c r="D53" s="4">
        <v>300.0</v>
      </c>
      <c r="E53" s="4">
        <v>300.0</v>
      </c>
      <c r="F53" s="5">
        <f>INT(17.768)</f>
        <v>17</v>
      </c>
      <c r="G53" s="6" t="s">
        <v>19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 t="s">
        <v>69</v>
      </c>
      <c r="B54" s="5">
        <f>INT(198860478.968691/1048576)</f>
        <v>189</v>
      </c>
      <c r="C54" s="5">
        <f>INT(259895874.780136/1048576)</f>
        <v>247</v>
      </c>
      <c r="D54" s="4">
        <v>300.0</v>
      </c>
      <c r="E54" s="4">
        <v>300.0</v>
      </c>
      <c r="F54" s="5">
        <f>INT(17.384)</f>
        <v>17</v>
      </c>
      <c r="G54" s="6" t="s">
        <v>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 t="s">
        <v>70</v>
      </c>
      <c r="B55" s="5">
        <f>INT(200350367.698204/1048576)</f>
        <v>191</v>
      </c>
      <c r="C55" s="5">
        <f>INT(259193017.487783/1048576)</f>
        <v>247</v>
      </c>
      <c r="D55" s="4">
        <v>300.0</v>
      </c>
      <c r="E55" s="4">
        <v>300.0</v>
      </c>
      <c r="F55" s="5">
        <f>INT(17.07)</f>
        <v>17</v>
      </c>
      <c r="G55" s="6" t="s">
        <v>19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" t="s">
        <v>71</v>
      </c>
      <c r="B56" s="5">
        <f>INT(185763533.230974/1048576)</f>
        <v>177</v>
      </c>
      <c r="C56" s="5">
        <f>INT(248969872.689276/1048576)</f>
        <v>237</v>
      </c>
      <c r="D56" s="4">
        <v>300.0</v>
      </c>
      <c r="E56" s="4">
        <v>300.0</v>
      </c>
      <c r="F56" s="5">
        <f>INT(18.017)</f>
        <v>18</v>
      </c>
      <c r="G56" s="6" t="s">
        <v>17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" t="s">
        <v>72</v>
      </c>
      <c r="B57" s="5">
        <f>INT(213742053.719095/1048576)</f>
        <v>203</v>
      </c>
      <c r="C57" s="5">
        <f>INT(260783833.191405/1048576)</f>
        <v>248</v>
      </c>
      <c r="D57" s="4">
        <v>300.0</v>
      </c>
      <c r="E57" s="4">
        <v>300.0</v>
      </c>
      <c r="F57" s="5">
        <f>INT(25.285)</f>
        <v>25</v>
      </c>
      <c r="G57" s="6" t="s">
        <v>36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" t="s">
        <v>73</v>
      </c>
      <c r="B58" s="5">
        <f>INT(169500972.281955/1048576)</f>
        <v>161</v>
      </c>
      <c r="C58" s="5">
        <f>INT(195256737.168006/1048576)</f>
        <v>186</v>
      </c>
      <c r="D58" s="4">
        <v>300.0</v>
      </c>
      <c r="E58" s="4">
        <v>300.0</v>
      </c>
      <c r="F58" s="5">
        <f>INT(17.694)</f>
        <v>17</v>
      </c>
      <c r="G58" s="6" t="s">
        <v>17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" t="s">
        <v>74</v>
      </c>
      <c r="B59" s="5">
        <f>INT(201050022.060414/1048576)</f>
        <v>191</v>
      </c>
      <c r="C59" s="5">
        <f>INT(263375660.25216/1048576)</f>
        <v>251</v>
      </c>
      <c r="D59" s="4">
        <v>300.0</v>
      </c>
      <c r="E59" s="4">
        <v>300.0</v>
      </c>
      <c r="F59" s="5">
        <f>INT(18.156)</f>
        <v>18</v>
      </c>
      <c r="G59" s="6" t="s">
        <v>17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" t="s">
        <v>75</v>
      </c>
      <c r="B60" s="5">
        <f>INT(200566560.861167/(1024*1024))</f>
        <v>191</v>
      </c>
      <c r="C60" s="5">
        <f>INT(228915816.663261/(1024*1024))</f>
        <v>218</v>
      </c>
      <c r="D60" s="4">
        <v>300.0</v>
      </c>
      <c r="E60" s="4">
        <v>300.0</v>
      </c>
      <c r="F60" s="5">
        <f>INT(17.69)</f>
        <v>17</v>
      </c>
      <c r="G60" s="6" t="s">
        <v>76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" t="s">
        <v>77</v>
      </c>
      <c r="B61" s="5">
        <f>INT(153837369.00176/(1024*1024))</f>
        <v>146</v>
      </c>
      <c r="C61" s="5">
        <f>INT(257789755.301012/(1024*1024))</f>
        <v>245</v>
      </c>
      <c r="D61" s="4">
        <v>300.0</v>
      </c>
      <c r="E61" s="4">
        <v>300.0</v>
      </c>
      <c r="F61" s="5">
        <f>INT(18)</f>
        <v>18</v>
      </c>
      <c r="G61" s="6" t="s">
        <v>76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" t="s">
        <v>78</v>
      </c>
      <c r="B62" s="5">
        <f>INT(159635342.75556/(1024*1024))</f>
        <v>152</v>
      </c>
      <c r="C62" s="5">
        <f>INT(226465091.421196/(1024*1024))</f>
        <v>215</v>
      </c>
      <c r="D62" s="4">
        <v>300.0</v>
      </c>
      <c r="E62" s="4">
        <v>300.0</v>
      </c>
      <c r="F62" s="5">
        <f>INT(17.528)</f>
        <v>17</v>
      </c>
      <c r="G62" s="6" t="s">
        <v>79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 t="s">
        <v>80</v>
      </c>
      <c r="B63" s="5">
        <f>INT(190751247.460646/(1024*1024))</f>
        <v>181</v>
      </c>
      <c r="C63" s="5">
        <f>INT(235899381.006358/(1024*1024))</f>
        <v>224</v>
      </c>
      <c r="D63" s="4">
        <v>300.0</v>
      </c>
      <c r="E63" s="4">
        <v>300.0</v>
      </c>
      <c r="F63" s="5">
        <f>INT(17.311)</f>
        <v>17</v>
      </c>
      <c r="G63" s="6" t="s">
        <v>76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 t="s">
        <v>81</v>
      </c>
      <c r="B64" s="5">
        <f>INT(190513705.169156/(1024*1024))</f>
        <v>181</v>
      </c>
      <c r="C64" s="5">
        <f>INT(238321939.806653/(1024*1024))</f>
        <v>227</v>
      </c>
      <c r="D64" s="4">
        <v>300.0</v>
      </c>
      <c r="E64" s="4">
        <v>300.0</v>
      </c>
      <c r="F64" s="5">
        <f>INT(18.948)</f>
        <v>18</v>
      </c>
      <c r="G64" s="6" t="s">
        <v>76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 t="s">
        <v>82</v>
      </c>
      <c r="B65" s="5">
        <f>INT(195474829.998697/(1024*1024))</f>
        <v>186</v>
      </c>
      <c r="C65" s="5">
        <f>INT(188928951.527406/(1024*1024))</f>
        <v>180</v>
      </c>
      <c r="D65" s="4">
        <v>300.0</v>
      </c>
      <c r="E65" s="4">
        <v>300.0</v>
      </c>
      <c r="F65" s="5">
        <f>INT(17.087)</f>
        <v>17</v>
      </c>
      <c r="G65" s="6" t="s">
        <v>76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 t="s">
        <v>83</v>
      </c>
      <c r="B66" s="5">
        <f>INT(186463406.766166/(1024*1024))</f>
        <v>177</v>
      </c>
      <c r="C66" s="5">
        <f>INT(242485645.978381/(1024*1024))</f>
        <v>231</v>
      </c>
      <c r="D66" s="4">
        <v>300.0</v>
      </c>
      <c r="E66" s="4">
        <v>300.0</v>
      </c>
      <c r="F66" s="5">
        <f>INT(17.438)</f>
        <v>17</v>
      </c>
      <c r="G66" s="6" t="s">
        <v>84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 t="s">
        <v>85</v>
      </c>
      <c r="B67" s="5">
        <f>INT(127713900.730622/(1024*1024))</f>
        <v>121</v>
      </c>
      <c r="C67" s="5">
        <f>INT(255942960.208075/(1024*1024))</f>
        <v>244</v>
      </c>
      <c r="D67" s="4">
        <v>300.0</v>
      </c>
      <c r="E67" s="4">
        <v>300.0</v>
      </c>
      <c r="F67" s="5">
        <f>INT(18.159)</f>
        <v>18</v>
      </c>
      <c r="G67" s="6" t="s">
        <v>76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 t="s">
        <v>86</v>
      </c>
      <c r="B68" s="5">
        <f>INT(174919051.364692/(1024*1024))</f>
        <v>166</v>
      </c>
      <c r="C68" s="5">
        <f>INT(261117194.794927/(1024*1024))</f>
        <v>249</v>
      </c>
      <c r="D68" s="4">
        <v>300.0</v>
      </c>
      <c r="E68" s="4">
        <v>300.0</v>
      </c>
      <c r="F68" s="5">
        <f>INT(17.282)</f>
        <v>17</v>
      </c>
      <c r="G68" s="6" t="s">
        <v>87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" t="s">
        <v>88</v>
      </c>
      <c r="B69" s="5">
        <f>INT(155744071.817677/(1024*1024))</f>
        <v>148</v>
      </c>
      <c r="C69" s="5">
        <f>INT(255456873.776108/(1024*1024))</f>
        <v>243</v>
      </c>
      <c r="D69" s="4">
        <v>300.0</v>
      </c>
      <c r="E69" s="4">
        <v>300.0</v>
      </c>
      <c r="F69" s="5">
        <f>INT(17.945)</f>
        <v>17</v>
      </c>
      <c r="G69" s="6" t="s">
        <v>89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" t="s">
        <v>90</v>
      </c>
      <c r="B70" s="5">
        <f>INT(202108173.697968/(1024*1024))</f>
        <v>192</v>
      </c>
      <c r="C70" s="5">
        <f>INT(255446826.422132/(1024*1024))</f>
        <v>243</v>
      </c>
      <c r="D70" s="4">
        <v>300.0</v>
      </c>
      <c r="E70" s="4">
        <v>300.0</v>
      </c>
      <c r="F70" s="5">
        <f>INT(17.347)</f>
        <v>17</v>
      </c>
      <c r="G70" s="6" t="s">
        <v>91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" t="s">
        <v>92</v>
      </c>
      <c r="B71" s="5">
        <f>INT(193009455.091657/(1024*1024))</f>
        <v>184</v>
      </c>
      <c r="C71" s="5">
        <f>INT(238444548.706506/(1024*1024))</f>
        <v>227</v>
      </c>
      <c r="D71" s="4">
        <v>300.0</v>
      </c>
      <c r="E71" s="4">
        <v>300.0</v>
      </c>
      <c r="F71" s="5">
        <f>INT(17.029)</f>
        <v>17</v>
      </c>
      <c r="G71" s="6" t="s">
        <v>76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" t="s">
        <v>93</v>
      </c>
      <c r="B72" s="5">
        <f>INT(199476911.860821/(1024*1024))</f>
        <v>190</v>
      </c>
      <c r="C72" s="5">
        <f>INT(240340145.085598/(1024*1024))</f>
        <v>229</v>
      </c>
      <c r="D72" s="4">
        <v>300.0</v>
      </c>
      <c r="E72" s="4">
        <v>300.0</v>
      </c>
      <c r="F72" s="5">
        <f>INT(17.299)</f>
        <v>17</v>
      </c>
      <c r="G72" s="6" t="s">
        <v>84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 t="s">
        <v>94</v>
      </c>
      <c r="B73" s="5">
        <f>INT(196232286.597597/(1024*1024))</f>
        <v>187</v>
      </c>
      <c r="C73" s="5">
        <f>INT(242957515.340348/(1024*1024))</f>
        <v>231</v>
      </c>
      <c r="D73" s="4">
        <v>300.0</v>
      </c>
      <c r="E73" s="4">
        <v>300.0</v>
      </c>
      <c r="F73" s="5">
        <f>INT(17.103)</f>
        <v>17</v>
      </c>
      <c r="G73" s="6" t="s">
        <v>76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" t="s">
        <v>95</v>
      </c>
      <c r="B74" s="5">
        <f>INT(204371459.335013/(1024*1024))</f>
        <v>194</v>
      </c>
      <c r="C74" s="5">
        <f>INT(250609039.13024/(1024*1024))</f>
        <v>238</v>
      </c>
      <c r="D74" s="4">
        <v>300.0</v>
      </c>
      <c r="E74" s="4">
        <v>300.0</v>
      </c>
      <c r="F74" s="5">
        <f>INT(17.007)</f>
        <v>17</v>
      </c>
      <c r="G74" s="6" t="s">
        <v>84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 t="s">
        <v>96</v>
      </c>
      <c r="B75" s="5">
        <f>INT(201376010.768687/(1024*1024))</f>
        <v>192</v>
      </c>
      <c r="C75" s="5">
        <f>INT(264461661.825258/(1024*1024))</f>
        <v>252</v>
      </c>
      <c r="D75" s="4">
        <v>300.0</v>
      </c>
      <c r="E75" s="4">
        <v>300.0</v>
      </c>
      <c r="F75" s="5">
        <f>INT(16.329)</f>
        <v>16</v>
      </c>
      <c r="G75" s="6" t="s">
        <v>97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 t="s">
        <v>98</v>
      </c>
      <c r="B76" s="5">
        <f>INT(191024668.565128/(1024*1024))</f>
        <v>182</v>
      </c>
      <c r="C76" s="5">
        <f>INT(249463171.430704/(1024*1024))</f>
        <v>237</v>
      </c>
      <c r="D76" s="4">
        <v>300.0</v>
      </c>
      <c r="E76" s="4">
        <v>300.0</v>
      </c>
      <c r="F76" s="5">
        <f>INT(21.899)</f>
        <v>21</v>
      </c>
      <c r="G76" s="6" t="s">
        <v>89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 t="s">
        <v>99</v>
      </c>
      <c r="B77" s="5">
        <f>INT(164674818.188412/(1024*1024))</f>
        <v>157</v>
      </c>
      <c r="C77" s="5">
        <f>INT(262262304.899243/(1024*1024))</f>
        <v>250</v>
      </c>
      <c r="D77" s="4">
        <v>300.0</v>
      </c>
      <c r="E77" s="4">
        <v>300.0</v>
      </c>
      <c r="F77" s="5">
        <f>INT(16.657)</f>
        <v>16</v>
      </c>
      <c r="G77" s="6" t="s">
        <v>97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 t="s">
        <v>100</v>
      </c>
      <c r="B78" s="5">
        <f>INT(203961086.780648/(1024*1024))</f>
        <v>194</v>
      </c>
      <c r="C78" s="5">
        <f>INT(250697538.231764/(1024*1024))</f>
        <v>239</v>
      </c>
      <c r="D78" s="4">
        <v>300.0</v>
      </c>
      <c r="E78" s="4">
        <v>300.0</v>
      </c>
      <c r="F78" s="5">
        <f>INT(17.867)</f>
        <v>17</v>
      </c>
      <c r="G78" s="6" t="s">
        <v>84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 t="s">
        <v>101</v>
      </c>
      <c r="B79" s="5">
        <f>INT(159790385.684348/(1024*1024))</f>
        <v>152</v>
      </c>
      <c r="C79" s="5">
        <f>INT(220338651.102781/(1024*1024))</f>
        <v>210</v>
      </c>
      <c r="D79" s="4">
        <v>300.0</v>
      </c>
      <c r="E79" s="4">
        <v>300.0</v>
      </c>
      <c r="F79" s="5">
        <f>INT(17.448)</f>
        <v>17</v>
      </c>
      <c r="G79" s="6" t="s">
        <v>76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" t="s">
        <v>102</v>
      </c>
      <c r="B80" s="5">
        <f>INT(156397596.346904/(1024*1024))</f>
        <v>149</v>
      </c>
      <c r="C80" s="5">
        <f>INT(252356898.181174/(1024*1024))</f>
        <v>240</v>
      </c>
      <c r="D80" s="4">
        <v>300.0</v>
      </c>
      <c r="E80" s="4">
        <v>300.0</v>
      </c>
      <c r="F80" s="5">
        <f>INT(17.015)</f>
        <v>17</v>
      </c>
      <c r="G80" s="6" t="s">
        <v>89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 t="s">
        <v>103</v>
      </c>
      <c r="B81" s="5">
        <f>INT(196502663.04727/(1024*1024))</f>
        <v>187</v>
      </c>
      <c r="C81" s="5">
        <f>INT(232685119.010751/(1024*1024))</f>
        <v>221</v>
      </c>
      <c r="D81" s="4">
        <v>300.0</v>
      </c>
      <c r="E81" s="4">
        <v>300.0</v>
      </c>
      <c r="F81" s="5">
        <f>INT(17.126)</f>
        <v>17</v>
      </c>
      <c r="G81" s="6" t="s">
        <v>76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 t="s">
        <v>104</v>
      </c>
      <c r="B82" s="5">
        <f>INT(201918501.599978/(1024*1024))</f>
        <v>192</v>
      </c>
      <c r="C82" s="5">
        <f>INT(259792332.622182/(1024*1024))</f>
        <v>247</v>
      </c>
      <c r="D82" s="4">
        <v>300.0</v>
      </c>
      <c r="E82" s="4">
        <v>300.0</v>
      </c>
      <c r="F82" s="5">
        <f>INT(39.648)</f>
        <v>39</v>
      </c>
      <c r="G82" s="6" t="s">
        <v>105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 t="s">
        <v>106</v>
      </c>
      <c r="B83" s="5">
        <f>INT(165312913.580849/(1024*1024))</f>
        <v>157</v>
      </c>
      <c r="C83" s="5">
        <f>INT(248422939.548859/(1024*1024))</f>
        <v>236</v>
      </c>
      <c r="D83" s="4">
        <v>300.0</v>
      </c>
      <c r="E83" s="4">
        <v>300.0</v>
      </c>
      <c r="F83" s="5">
        <f>INT(16.966)</f>
        <v>16</v>
      </c>
      <c r="G83" s="6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 t="s">
        <v>107</v>
      </c>
      <c r="B84" s="5">
        <f>INT(195846730.967285/(1024*1024))</f>
        <v>186</v>
      </c>
      <c r="C84" s="5">
        <f>INT(246387045.748053/(1024*1024))</f>
        <v>234</v>
      </c>
      <c r="D84" s="4">
        <v>300.0</v>
      </c>
      <c r="E84" s="4">
        <v>300.0</v>
      </c>
      <c r="F84" s="5">
        <f>INT(17.53)</f>
        <v>17</v>
      </c>
      <c r="G84" s="6" t="s">
        <v>84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" t="s">
        <v>108</v>
      </c>
      <c r="B85" s="5">
        <f>INT(165286561.066079/(1024*1024))</f>
        <v>157</v>
      </c>
      <c r="C85" s="5">
        <f>INT(256388389.9869/(1024*1024))</f>
        <v>244</v>
      </c>
      <c r="D85" s="4">
        <v>300.0</v>
      </c>
      <c r="E85" s="4">
        <v>300.0</v>
      </c>
      <c r="F85" s="5">
        <f>INT(16.872)</f>
        <v>16</v>
      </c>
      <c r="G85" s="6" t="s">
        <v>76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" t="s">
        <v>109</v>
      </c>
      <c r="B86" s="5">
        <f>INT(197969510.795514/(1024*1024))</f>
        <v>188</v>
      </c>
      <c r="C86" s="5">
        <f>INT(178943744.005717/(1024*1024))</f>
        <v>170</v>
      </c>
      <c r="D86" s="4">
        <v>300.0</v>
      </c>
      <c r="E86" s="4">
        <v>300.0</v>
      </c>
      <c r="F86" s="5">
        <f>INT(17.691)</f>
        <v>17</v>
      </c>
      <c r="G86" s="6" t="s">
        <v>89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" t="s">
        <v>110</v>
      </c>
      <c r="B87" s="5">
        <f>INT(195330589.375282/(1024*1024))</f>
        <v>186</v>
      </c>
      <c r="C87" s="5">
        <f>INT(253800412.341644/(1024*1024))</f>
        <v>242</v>
      </c>
      <c r="D87" s="4">
        <v>300.0</v>
      </c>
      <c r="E87" s="4">
        <v>300.0</v>
      </c>
      <c r="F87" s="5">
        <f>INT(17.521)</f>
        <v>17</v>
      </c>
      <c r="G87" s="6" t="s">
        <v>76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" t="s">
        <v>111</v>
      </c>
      <c r="B88" s="5">
        <f>INT(203116750.785091/(1024*1024))</f>
        <v>193</v>
      </c>
      <c r="C88" s="5">
        <f>INT(255228659.345552/(1024*1024))</f>
        <v>243</v>
      </c>
      <c r="D88" s="4">
        <v>300.0</v>
      </c>
      <c r="E88" s="4">
        <v>300.0</v>
      </c>
      <c r="F88" s="5">
        <f>INT(17.878)</f>
        <v>17</v>
      </c>
      <c r="G88" s="6" t="s">
        <v>76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" t="s">
        <v>112</v>
      </c>
      <c r="B89" s="5">
        <f>INT(198320885.070088/(1024*1024))</f>
        <v>189</v>
      </c>
      <c r="C89" s="5">
        <f>INT(243366809.983691/(1024*1024))</f>
        <v>232</v>
      </c>
      <c r="D89" s="4">
        <v>300.0</v>
      </c>
      <c r="E89" s="4">
        <v>300.0</v>
      </c>
      <c r="F89" s="5">
        <f>INT(17.127)</f>
        <v>17</v>
      </c>
      <c r="G89" s="6" t="s">
        <v>97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" t="s">
        <v>113</v>
      </c>
      <c r="B90" s="5">
        <f>INT(172200637.681079/(1024*1024))</f>
        <v>164</v>
      </c>
      <c r="C90" s="5">
        <f>INT(245063832.242421/(1024*1024))</f>
        <v>233</v>
      </c>
      <c r="D90" s="4">
        <v>300.0</v>
      </c>
      <c r="E90" s="4">
        <v>300.0</v>
      </c>
      <c r="F90" s="5">
        <f>INT(18.024)</f>
        <v>18</v>
      </c>
      <c r="G90" s="6" t="s">
        <v>76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" t="s">
        <v>114</v>
      </c>
      <c r="B91" s="5">
        <f>INT(223252218.573521/(1024*1024))</f>
        <v>212</v>
      </c>
      <c r="C91" s="5">
        <f>INT(280759647.729243/(1024*1024))</f>
        <v>267</v>
      </c>
      <c r="D91" s="4">
        <v>300.0</v>
      </c>
      <c r="E91" s="4">
        <v>300.0</v>
      </c>
      <c r="F91" s="5">
        <f>INT(15.918)</f>
        <v>15</v>
      </c>
      <c r="G91" s="6" t="s">
        <v>87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" t="s">
        <v>115</v>
      </c>
      <c r="B92" s="5">
        <f>INT(183968719.268641/(1024*1024))</f>
        <v>175</v>
      </c>
      <c r="C92" s="5">
        <f>INT(278021427.01221/(1024*1024))</f>
        <v>265</v>
      </c>
      <c r="D92" s="4">
        <v>300.0</v>
      </c>
      <c r="E92" s="4">
        <v>300.0</v>
      </c>
      <c r="F92" s="5">
        <f>INT(17.086)</f>
        <v>17</v>
      </c>
      <c r="G92" s="6" t="s">
        <v>84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" t="s">
        <v>116</v>
      </c>
      <c r="B93" s="5">
        <f>INT(203396905.586257/(1024*1024))</f>
        <v>193</v>
      </c>
      <c r="C93" s="5">
        <f>INT(296038527.336561/(1024*1024))</f>
        <v>282</v>
      </c>
      <c r="D93" s="4">
        <v>300.0</v>
      </c>
      <c r="E93" s="4">
        <v>300.0</v>
      </c>
      <c r="F93" s="5">
        <f>INT(18.483)</f>
        <v>18</v>
      </c>
      <c r="G93" s="6" t="s">
        <v>76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" t="s">
        <v>117</v>
      </c>
      <c r="B94" s="5">
        <f>INT(230819341.819723/(1024*1024))</f>
        <v>220</v>
      </c>
      <c r="C94" s="5">
        <f>INT(215534950.141416/(1024*1024))</f>
        <v>205</v>
      </c>
      <c r="D94" s="4">
        <v>300.0</v>
      </c>
      <c r="E94" s="4">
        <v>300.0</v>
      </c>
      <c r="F94" s="5">
        <f>INT(16.905)</f>
        <v>16</v>
      </c>
      <c r="G94" s="6" t="s">
        <v>91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" t="s">
        <v>118</v>
      </c>
      <c r="B95" s="5">
        <f>INT(211872272.545268/(1024*1024))</f>
        <v>202</v>
      </c>
      <c r="C95" s="5">
        <f>INT(298145735.139692/(1024*1024))</f>
        <v>284</v>
      </c>
      <c r="D95" s="4">
        <v>300.0</v>
      </c>
      <c r="E95" s="4">
        <v>300.0</v>
      </c>
      <c r="F95" s="5">
        <f>INT(17.437)</f>
        <v>17</v>
      </c>
      <c r="G95" s="6" t="s">
        <v>76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" t="s">
        <v>119</v>
      </c>
      <c r="B96" s="5">
        <f>INT(202541457.088384/(1024*1024))</f>
        <v>193</v>
      </c>
      <c r="C96" s="5">
        <f>INT(263824950.850659/(1024*1024))</f>
        <v>251</v>
      </c>
      <c r="D96" s="4">
        <v>300.0</v>
      </c>
      <c r="E96" s="4">
        <v>300.0</v>
      </c>
      <c r="F96" s="5">
        <f>INT(18.332)</f>
        <v>18</v>
      </c>
      <c r="G96" s="6" t="s">
        <v>120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" t="s">
        <v>121</v>
      </c>
      <c r="B97" s="5">
        <f>INT(112525197.920946/(1024*1024))</f>
        <v>107</v>
      </c>
      <c r="C97" s="5">
        <f>INT(118703342.492552/(1024*1024))</f>
        <v>113</v>
      </c>
      <c r="D97" s="4">
        <v>300.0</v>
      </c>
      <c r="E97" s="4">
        <v>300.0</v>
      </c>
      <c r="F97" s="5">
        <f>INT(18.05)</f>
        <v>18</v>
      </c>
      <c r="G97" s="6" t="s">
        <v>76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" t="s">
        <v>122</v>
      </c>
      <c r="B98" s="5">
        <f>INT(191455694.372258/(1024*1024))</f>
        <v>182</v>
      </c>
      <c r="C98" s="5">
        <f>INT(272505469.581042/(1024*1024))</f>
        <v>259</v>
      </c>
      <c r="D98" s="4">
        <v>300.0</v>
      </c>
      <c r="E98" s="4">
        <v>300.0</v>
      </c>
      <c r="F98" s="5">
        <f>INT(17.081)</f>
        <v>17</v>
      </c>
      <c r="G98" s="6" t="s">
        <v>87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" t="s">
        <v>123</v>
      </c>
      <c r="B99" s="5">
        <f>INT(178030996.799492/(1024*1024))</f>
        <v>169</v>
      </c>
      <c r="C99" s="5">
        <f>INT(265942783.063048/(1024*1024))</f>
        <v>253</v>
      </c>
      <c r="D99" s="4">
        <v>300.0</v>
      </c>
      <c r="E99" s="4">
        <v>300.0</v>
      </c>
      <c r="F99" s="5">
        <f>INT(17.935)</f>
        <v>17</v>
      </c>
      <c r="G99" s="6" t="s">
        <v>89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" t="s">
        <v>124</v>
      </c>
      <c r="B100" s="5">
        <f>INT(146789318.636468/(1024*1024))</f>
        <v>139</v>
      </c>
      <c r="C100" s="5">
        <f>INT(212288166.543997/(1024*1024))</f>
        <v>202</v>
      </c>
      <c r="D100" s="4">
        <v>300.0</v>
      </c>
      <c r="E100" s="4">
        <v>300.0</v>
      </c>
      <c r="F100" s="5">
        <f>INT(19.153)</f>
        <v>19</v>
      </c>
      <c r="G100" s="6" t="s">
        <v>79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" t="s">
        <v>125</v>
      </c>
      <c r="B101" s="5">
        <f>INT(244131544.159748/(1024*1024))</f>
        <v>232</v>
      </c>
      <c r="C101" s="5">
        <f>INT(296591857.273187/(1024*1024))</f>
        <v>282</v>
      </c>
      <c r="D101" s="4">
        <v>300.0</v>
      </c>
      <c r="E101" s="4">
        <v>300.0</v>
      </c>
      <c r="F101" s="5">
        <f>INT(18.672)</f>
        <v>18</v>
      </c>
      <c r="G101" s="6" t="s">
        <v>87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" t="s">
        <v>126</v>
      </c>
      <c r="B102" s="5">
        <f>INT(222228110.089117/(1024*1024))</f>
        <v>211</v>
      </c>
      <c r="C102" s="5">
        <f>INT(360406801.674605/(1024*1024))</f>
        <v>343</v>
      </c>
      <c r="D102" s="4">
        <v>300.0</v>
      </c>
      <c r="E102" s="4">
        <v>300.0</v>
      </c>
      <c r="F102" s="5">
        <f>INT(17.223)</f>
        <v>17</v>
      </c>
      <c r="G102" s="6" t="s">
        <v>87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" t="s">
        <v>127</v>
      </c>
      <c r="B103" s="5">
        <f>INT(224739127.169503/(1024*1024))</f>
        <v>214</v>
      </c>
      <c r="C103" s="5">
        <f>INT(351233937.77353/(1024*1024))</f>
        <v>334</v>
      </c>
      <c r="D103" s="4">
        <v>300.0</v>
      </c>
      <c r="E103" s="4">
        <v>300.0</v>
      </c>
      <c r="F103" s="5">
        <f>INT(17.414)</f>
        <v>17</v>
      </c>
      <c r="G103" s="6" t="s">
        <v>91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" t="s">
        <v>128</v>
      </c>
      <c r="B104" s="5">
        <f>INT(247567743.700795/(1024*1024))</f>
        <v>236</v>
      </c>
      <c r="C104" s="5">
        <f>INT(308275020.962214/(1024*1024))</f>
        <v>293</v>
      </c>
      <c r="D104" s="4">
        <v>300.0</v>
      </c>
      <c r="E104" s="4">
        <v>300.0</v>
      </c>
      <c r="F104" s="5">
        <f>INT(16.799)</f>
        <v>16</v>
      </c>
      <c r="G104" s="6" t="s">
        <v>91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" t="s">
        <v>129</v>
      </c>
      <c r="B105" s="5">
        <f>INT(245851183.75367/(1024*1024))</f>
        <v>234</v>
      </c>
      <c r="C105" s="5">
        <f>INT(308722796.627735/(1024*1024))</f>
        <v>294</v>
      </c>
      <c r="D105" s="4">
        <v>300.0</v>
      </c>
      <c r="E105" s="4">
        <v>300.0</v>
      </c>
      <c r="F105" s="5">
        <f>INT(18.138)</f>
        <v>18</v>
      </c>
      <c r="G105" s="6" t="s">
        <v>87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" t="s">
        <v>130</v>
      </c>
      <c r="B106" s="5">
        <f>INT(218794256.724937/(1024*1024))</f>
        <v>208</v>
      </c>
      <c r="C106" s="5">
        <f>INT(167292971.152964/(1024*1024))</f>
        <v>159</v>
      </c>
      <c r="D106" s="4">
        <v>300.0</v>
      </c>
      <c r="E106" s="4">
        <v>300.0</v>
      </c>
      <c r="F106" s="5">
        <f>INT(17.389)</f>
        <v>17</v>
      </c>
      <c r="G106" s="6" t="s">
        <v>84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" t="s">
        <v>131</v>
      </c>
      <c r="B107" s="5">
        <f>INT(207713142.821253/(1024*1024))</f>
        <v>198</v>
      </c>
      <c r="C107" s="5">
        <f>INT(275635898.358788/(1024*1024))</f>
        <v>262</v>
      </c>
      <c r="D107" s="4">
        <v>300.0</v>
      </c>
      <c r="E107" s="4">
        <v>300.0</v>
      </c>
      <c r="F107" s="5">
        <f>INT(18.308)</f>
        <v>18</v>
      </c>
      <c r="G107" s="6" t="s">
        <v>105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" t="s">
        <v>132</v>
      </c>
      <c r="B108" s="5">
        <f>INT(189131743.169925/(1024*1024))</f>
        <v>180</v>
      </c>
      <c r="C108" s="5">
        <f>INT(251412329.495882/(1024*1024))</f>
        <v>239</v>
      </c>
      <c r="D108" s="4">
        <v>300.0</v>
      </c>
      <c r="E108" s="4">
        <v>300.0</v>
      </c>
      <c r="F108" s="5">
        <f>INT(25.537)</f>
        <v>25</v>
      </c>
      <c r="G108" s="6" t="s">
        <v>89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" t="s">
        <v>133</v>
      </c>
      <c r="B109" s="5">
        <f>INT(161928013.047152/(1024*1024))</f>
        <v>154</v>
      </c>
      <c r="C109" s="5">
        <f>INT(275978140.995053/(1024*1024))</f>
        <v>263</v>
      </c>
      <c r="D109" s="4">
        <v>300.0</v>
      </c>
      <c r="E109" s="4">
        <v>300.0</v>
      </c>
      <c r="F109" s="5">
        <f>INT(26.668)</f>
        <v>26</v>
      </c>
      <c r="G109" s="6" t="s">
        <v>84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" t="s">
        <v>134</v>
      </c>
      <c r="B110" s="5">
        <f>INT(190990680.290398/(1024*1024))</f>
        <v>182</v>
      </c>
      <c r="C110" s="5">
        <f>INT(170597012.004632/(1024*1024))</f>
        <v>162</v>
      </c>
      <c r="D110" s="4">
        <v>300.0</v>
      </c>
      <c r="E110" s="4">
        <v>300.0</v>
      </c>
      <c r="F110" s="5">
        <f>INT(17.827)</f>
        <v>17</v>
      </c>
      <c r="G110" s="6" t="s">
        <v>120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" t="s">
        <v>135</v>
      </c>
      <c r="B111" s="5">
        <f>INT(170989320.047406/(1024*1024))</f>
        <v>163</v>
      </c>
      <c r="C111" s="5">
        <f>INT(260269669.544646/(1024*1024))</f>
        <v>248</v>
      </c>
      <c r="D111" s="4">
        <v>300.0</v>
      </c>
      <c r="E111" s="4">
        <v>300.0</v>
      </c>
      <c r="F111" s="5">
        <f>INT(18.152)</f>
        <v>18</v>
      </c>
      <c r="G111" s="6" t="s">
        <v>97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" t="s">
        <v>136</v>
      </c>
      <c r="B112" s="5">
        <f>INT(207059938.59041/(1024*1024))</f>
        <v>197</v>
      </c>
      <c r="C112" s="5">
        <f>INT(247078809.458143/(1024*1024))</f>
        <v>235</v>
      </c>
      <c r="D112" s="4">
        <v>300.0</v>
      </c>
      <c r="E112" s="4">
        <v>300.0</v>
      </c>
      <c r="F112" s="5">
        <f>INT(18.054)</f>
        <v>18</v>
      </c>
      <c r="G112" s="6" t="s">
        <v>79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" t="s">
        <v>137</v>
      </c>
      <c r="B113" s="5">
        <f>INT(201731081.570236/(1024*1024))</f>
        <v>192</v>
      </c>
      <c r="C113" s="5">
        <f>INT(191137346.454336/(1024*1024))</f>
        <v>182</v>
      </c>
      <c r="D113" s="4">
        <v>300.0</v>
      </c>
      <c r="E113" s="4">
        <v>300.0</v>
      </c>
      <c r="F113" s="5">
        <f>INT(17.485)</f>
        <v>17</v>
      </c>
      <c r="G113" s="6" t="s">
        <v>97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" t="s">
        <v>138</v>
      </c>
      <c r="B114" s="5">
        <f>INT(170374853.024301/(1024*1024))</f>
        <v>162</v>
      </c>
      <c r="C114" s="5">
        <f>INT(0/(1024*1024))</f>
        <v>0</v>
      </c>
      <c r="D114" s="4">
        <v>300.0</v>
      </c>
      <c r="E114" s="4">
        <v>300.0</v>
      </c>
      <c r="F114" s="5">
        <f>INT(19.016)</f>
        <v>19</v>
      </c>
      <c r="G114" s="6" t="s">
        <v>139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" t="s">
        <v>140</v>
      </c>
      <c r="B115" s="5">
        <f>INT(196289062.943368/(1024*1024))</f>
        <v>187</v>
      </c>
      <c r="C115" s="5">
        <f>INT(256885993.875285/(1024*1024))</f>
        <v>244</v>
      </c>
      <c r="D115" s="4">
        <v>300.0</v>
      </c>
      <c r="E115" s="4">
        <v>300.0</v>
      </c>
      <c r="F115" s="5">
        <f>INT(17.517)</f>
        <v>17</v>
      </c>
      <c r="G115" s="6" t="s">
        <v>97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" t="s">
        <v>141</v>
      </c>
      <c r="B116" s="5">
        <f>INT(196013851.616918/(1024*1024))</f>
        <v>186</v>
      </c>
      <c r="C116" s="5">
        <f>INT(250419969.245792/(1024*1024))</f>
        <v>238</v>
      </c>
      <c r="D116" s="4">
        <v>300.0</v>
      </c>
      <c r="E116" s="4">
        <v>300.0</v>
      </c>
      <c r="F116" s="5">
        <f>INT(17.915)</f>
        <v>17</v>
      </c>
      <c r="G116" s="6" t="s">
        <v>105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7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7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7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7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7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7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7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7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7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7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7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7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7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7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7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7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7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7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7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7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7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7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7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7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7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7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7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7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7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7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7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7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7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7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7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7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7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7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7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7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7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7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7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7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7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7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7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5"/>
      <c r="G1031" s="7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5"/>
      <c r="G1032" s="7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5"/>
      <c r="G1033" s="7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5"/>
      <c r="G1034" s="7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5"/>
      <c r="G1035" s="7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5"/>
      <c r="G1036" s="7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5"/>
      <c r="G1037" s="7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5"/>
      <c r="G1038" s="7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5"/>
      <c r="G1039" s="7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5"/>
      <c r="G1040" s="7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5"/>
      <c r="D1041" s="5"/>
      <c r="E1041" s="5"/>
      <c r="F1041" s="5"/>
      <c r="G1041" s="7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5"/>
      <c r="D1042" s="5"/>
      <c r="E1042" s="5"/>
      <c r="F1042" s="5"/>
      <c r="G1042" s="7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5"/>
      <c r="D1043" s="5"/>
      <c r="E1043" s="5"/>
      <c r="F1043" s="5"/>
      <c r="G1043" s="7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5"/>
      <c r="D1044" s="5"/>
      <c r="E1044" s="5"/>
      <c r="F1044" s="5"/>
      <c r="G1044" s="7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5"/>
      <c r="B1045" s="5"/>
      <c r="C1045" s="5"/>
      <c r="D1045" s="5"/>
      <c r="E1045" s="5"/>
      <c r="F1045" s="5"/>
      <c r="G1045" s="7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/>
      <c r="B1046" s="5"/>
      <c r="C1046" s="5"/>
      <c r="D1046" s="5"/>
      <c r="E1046" s="5"/>
      <c r="F1046" s="5"/>
      <c r="G1046" s="7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/>
      <c r="B1047" s="5"/>
      <c r="C1047" s="5"/>
      <c r="D1047" s="5"/>
      <c r="E1047" s="5"/>
      <c r="F1047" s="5"/>
      <c r="G1047" s="7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5"/>
      <c r="B1048" s="5"/>
      <c r="C1048" s="5"/>
      <c r="D1048" s="5"/>
      <c r="E1048" s="5"/>
      <c r="F1048" s="5"/>
      <c r="G1048" s="7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/>
      <c r="B1049" s="5"/>
      <c r="C1049" s="5"/>
      <c r="D1049" s="5"/>
      <c r="E1049" s="5"/>
      <c r="F1049" s="5"/>
      <c r="G1049" s="7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/>
      <c r="B1050" s="5"/>
      <c r="C1050" s="5"/>
      <c r="D1050" s="5"/>
      <c r="E1050" s="5"/>
      <c r="F1050" s="5"/>
      <c r="G1050" s="7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/>
      <c r="B1051" s="5"/>
      <c r="C1051" s="5"/>
      <c r="D1051" s="5"/>
      <c r="E1051" s="5"/>
      <c r="F1051" s="5"/>
      <c r="G1051" s="7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/>
      <c r="B1052" s="5"/>
      <c r="C1052" s="5"/>
      <c r="D1052" s="5"/>
      <c r="E1052" s="5"/>
      <c r="F1052" s="5"/>
      <c r="G1052" s="7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/>
      <c r="B1053" s="5"/>
      <c r="C1053" s="5"/>
      <c r="D1053" s="5"/>
      <c r="E1053" s="5"/>
      <c r="F1053" s="5"/>
      <c r="G1053" s="7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/>
      <c r="B1054" s="5"/>
      <c r="C1054" s="5"/>
      <c r="D1054" s="5"/>
      <c r="E1054" s="5"/>
      <c r="F1054" s="5"/>
      <c r="G1054" s="7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/>
      <c r="B1055" s="5"/>
      <c r="C1055" s="5"/>
      <c r="D1055" s="5"/>
      <c r="E1055" s="5"/>
      <c r="F1055" s="5"/>
      <c r="G1055" s="7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5"/>
      <c r="B1056" s="5"/>
      <c r="C1056" s="5"/>
      <c r="D1056" s="5"/>
      <c r="E1056" s="5"/>
      <c r="F1056" s="5"/>
      <c r="G1056" s="7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/>
      <c r="B1057" s="5"/>
      <c r="C1057" s="5"/>
      <c r="D1057" s="5"/>
      <c r="E1057" s="5"/>
      <c r="F1057" s="5"/>
      <c r="G1057" s="7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/>
      <c r="B1058" s="5"/>
      <c r="C1058" s="5"/>
      <c r="D1058" s="5"/>
      <c r="E1058" s="5"/>
      <c r="F1058" s="5"/>
      <c r="G1058" s="7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/>
      <c r="B1059" s="5"/>
      <c r="C1059" s="5"/>
      <c r="D1059" s="5"/>
      <c r="E1059" s="5"/>
      <c r="F1059" s="5"/>
      <c r="G1059" s="7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/>
      <c r="B1060" s="5"/>
      <c r="C1060" s="5"/>
      <c r="D1060" s="5"/>
      <c r="E1060" s="5"/>
      <c r="F1060" s="5"/>
      <c r="G1060" s="7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5"/>
      <c r="B1061" s="5"/>
      <c r="C1061" s="5"/>
      <c r="D1061" s="5"/>
      <c r="E1061" s="5"/>
      <c r="F1061" s="5"/>
      <c r="G1061" s="7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/>
      <c r="B1062" s="5"/>
      <c r="C1062" s="5"/>
      <c r="D1062" s="5"/>
      <c r="E1062" s="5"/>
      <c r="F1062" s="5"/>
      <c r="G1062" s="7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/>
      <c r="B1063" s="5"/>
      <c r="C1063" s="5"/>
      <c r="D1063" s="5"/>
      <c r="E1063" s="5"/>
      <c r="F1063" s="5"/>
      <c r="G1063" s="7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/>
      <c r="B1064" s="5"/>
      <c r="C1064" s="5"/>
      <c r="D1064" s="5"/>
      <c r="E1064" s="5"/>
      <c r="F1064" s="5"/>
      <c r="G1064" s="7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/>
      <c r="B1065" s="5"/>
      <c r="C1065" s="5"/>
      <c r="D1065" s="5"/>
      <c r="E1065" s="5"/>
      <c r="F1065" s="5"/>
      <c r="G1065" s="7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/>
      <c r="B1066" s="5"/>
      <c r="C1066" s="5"/>
      <c r="D1066" s="5"/>
      <c r="E1066" s="5"/>
      <c r="F1066" s="5"/>
      <c r="G1066" s="7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/>
      <c r="B1067" s="5"/>
      <c r="C1067" s="5"/>
      <c r="D1067" s="5"/>
      <c r="E1067" s="5"/>
      <c r="F1067" s="5"/>
      <c r="G1067" s="7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/>
      <c r="B1068" s="5"/>
      <c r="C1068" s="5"/>
      <c r="D1068" s="5"/>
      <c r="E1068" s="5"/>
      <c r="F1068" s="5"/>
      <c r="G1068" s="7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/>
      <c r="B1069" s="5"/>
      <c r="C1069" s="5"/>
      <c r="D1069" s="5"/>
      <c r="E1069" s="5"/>
      <c r="F1069" s="5"/>
      <c r="G1069" s="7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/>
      <c r="B1070" s="5"/>
      <c r="C1070" s="5"/>
      <c r="D1070" s="5"/>
      <c r="E1070" s="5"/>
      <c r="F1070" s="5"/>
      <c r="G1070" s="7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/>
      <c r="B1071" s="5"/>
      <c r="C1071" s="5"/>
      <c r="D1071" s="5"/>
      <c r="E1071" s="5"/>
      <c r="F1071" s="5"/>
      <c r="G1071" s="7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/>
      <c r="B1072" s="5"/>
      <c r="C1072" s="5"/>
      <c r="D1072" s="5"/>
      <c r="E1072" s="5"/>
      <c r="F1072" s="5"/>
      <c r="G1072" s="7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/>
      <c r="B1073" s="5"/>
      <c r="C1073" s="5"/>
      <c r="D1073" s="5"/>
      <c r="E1073" s="5"/>
      <c r="F1073" s="5"/>
      <c r="G1073" s="7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/>
      <c r="B1074" s="5"/>
      <c r="C1074" s="5"/>
      <c r="D1074" s="5"/>
      <c r="E1074" s="5"/>
      <c r="F1074" s="5"/>
      <c r="G1074" s="7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/>
      <c r="B1075" s="5"/>
      <c r="C1075" s="5"/>
      <c r="D1075" s="5"/>
      <c r="E1075" s="5"/>
      <c r="F1075" s="5"/>
      <c r="G1075" s="7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5"/>
      <c r="B1076" s="5"/>
      <c r="C1076" s="5"/>
      <c r="D1076" s="5"/>
      <c r="E1076" s="5"/>
      <c r="F1076" s="5"/>
      <c r="G1076" s="7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5"/>
      <c r="B1077" s="5"/>
      <c r="C1077" s="5"/>
      <c r="D1077" s="5"/>
      <c r="E1077" s="5"/>
      <c r="F1077" s="5"/>
      <c r="G1077" s="7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5"/>
      <c r="B1078" s="5"/>
      <c r="C1078" s="5"/>
      <c r="D1078" s="5"/>
      <c r="E1078" s="5"/>
      <c r="F1078" s="5"/>
      <c r="G1078" s="7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5"/>
      <c r="B1079" s="5"/>
      <c r="C1079" s="5"/>
      <c r="D1079" s="5"/>
      <c r="E1079" s="5"/>
      <c r="F1079" s="5"/>
      <c r="G1079" s="7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5"/>
      <c r="B1080" s="5"/>
      <c r="C1080" s="5"/>
      <c r="D1080" s="5"/>
      <c r="E1080" s="5"/>
      <c r="F1080" s="5"/>
      <c r="G1080" s="7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5"/>
      <c r="B1081" s="5"/>
      <c r="C1081" s="5"/>
      <c r="D1081" s="5"/>
      <c r="E1081" s="5"/>
      <c r="F1081" s="5"/>
      <c r="G1081" s="7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5"/>
      <c r="B1082" s="5"/>
      <c r="C1082" s="5"/>
      <c r="D1082" s="5"/>
      <c r="E1082" s="5"/>
      <c r="F1082" s="5"/>
      <c r="G1082" s="7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5"/>
      <c r="B1083" s="5"/>
      <c r="C1083" s="5"/>
      <c r="D1083" s="5"/>
      <c r="E1083" s="5"/>
      <c r="F1083" s="5"/>
      <c r="G1083" s="7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5"/>
      <c r="B1084" s="5"/>
      <c r="C1084" s="5"/>
      <c r="D1084" s="5"/>
      <c r="E1084" s="5"/>
      <c r="F1084" s="5"/>
      <c r="G1084" s="7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5"/>
      <c r="B1085" s="5"/>
      <c r="C1085" s="5"/>
      <c r="D1085" s="5"/>
      <c r="E1085" s="5"/>
      <c r="F1085" s="5"/>
      <c r="G1085" s="7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5"/>
      <c r="B1086" s="5"/>
      <c r="C1086" s="5"/>
      <c r="D1086" s="5"/>
      <c r="E1086" s="5"/>
      <c r="F1086" s="5"/>
      <c r="G1086" s="7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5"/>
      <c r="B1087" s="5"/>
      <c r="C1087" s="5"/>
      <c r="D1087" s="5"/>
      <c r="E1087" s="5"/>
      <c r="F1087" s="5"/>
      <c r="G1087" s="7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5"/>
      <c r="B1088" s="5"/>
      <c r="C1088" s="5"/>
      <c r="D1088" s="5"/>
      <c r="E1088" s="5"/>
      <c r="F1088" s="5"/>
      <c r="G1088" s="7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5"/>
      <c r="B1089" s="5"/>
      <c r="C1089" s="5"/>
      <c r="D1089" s="5"/>
      <c r="E1089" s="5"/>
      <c r="F1089" s="5"/>
      <c r="G1089" s="7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5"/>
      <c r="B1090" s="5"/>
      <c r="C1090" s="5"/>
      <c r="D1090" s="5"/>
      <c r="E1090" s="5"/>
      <c r="F1090" s="5"/>
      <c r="G1090" s="7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5"/>
      <c r="B1091" s="5"/>
      <c r="C1091" s="5"/>
      <c r="D1091" s="5"/>
      <c r="E1091" s="5"/>
      <c r="F1091" s="5"/>
      <c r="G1091" s="7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5"/>
      <c r="B1092" s="5"/>
      <c r="C1092" s="5"/>
      <c r="D1092" s="5"/>
      <c r="E1092" s="5"/>
      <c r="F1092" s="5"/>
      <c r="G1092" s="7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5"/>
      <c r="B1093" s="5"/>
      <c r="C1093" s="5"/>
      <c r="D1093" s="5"/>
      <c r="E1093" s="5"/>
      <c r="F1093" s="5"/>
      <c r="G1093" s="7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5"/>
      <c r="B1094" s="5"/>
      <c r="C1094" s="5"/>
      <c r="D1094" s="5"/>
      <c r="E1094" s="5"/>
      <c r="F1094" s="5"/>
      <c r="G1094" s="7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5"/>
      <c r="B1095" s="5"/>
      <c r="C1095" s="5"/>
      <c r="D1095" s="5"/>
      <c r="E1095" s="5"/>
      <c r="F1095" s="5"/>
      <c r="G1095" s="7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5"/>
      <c r="B1096" s="5"/>
      <c r="C1096" s="5"/>
      <c r="D1096" s="5"/>
      <c r="E1096" s="5"/>
      <c r="F1096" s="5"/>
      <c r="G1096" s="7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5"/>
      <c r="B1097" s="5"/>
      <c r="C1097" s="5"/>
      <c r="D1097" s="5"/>
      <c r="E1097" s="5"/>
      <c r="F1097" s="5"/>
      <c r="G1097" s="7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5"/>
      <c r="B1098" s="5"/>
      <c r="C1098" s="5"/>
      <c r="D1098" s="5"/>
      <c r="E1098" s="5"/>
      <c r="F1098" s="5"/>
      <c r="G1098" s="7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5"/>
      <c r="B1099" s="5"/>
      <c r="C1099" s="5"/>
      <c r="D1099" s="5"/>
      <c r="E1099" s="5"/>
      <c r="F1099" s="5"/>
      <c r="G1099" s="7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5"/>
      <c r="B1100" s="5"/>
      <c r="C1100" s="5"/>
      <c r="D1100" s="5"/>
      <c r="E1100" s="5"/>
      <c r="F1100" s="5"/>
      <c r="G1100" s="7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5"/>
      <c r="B1101" s="5"/>
      <c r="C1101" s="5"/>
      <c r="D1101" s="5"/>
      <c r="E1101" s="5"/>
      <c r="F1101" s="5"/>
      <c r="G1101" s="7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5"/>
      <c r="B1102" s="5"/>
      <c r="C1102" s="5"/>
      <c r="D1102" s="5"/>
      <c r="E1102" s="5"/>
      <c r="F1102" s="5"/>
      <c r="G1102" s="7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5"/>
      <c r="B1103" s="5"/>
      <c r="C1103" s="5"/>
      <c r="D1103" s="5"/>
      <c r="E1103" s="5"/>
      <c r="F1103" s="5"/>
      <c r="G1103" s="7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5"/>
      <c r="B1104" s="5"/>
      <c r="C1104" s="5"/>
      <c r="D1104" s="5"/>
      <c r="E1104" s="5"/>
      <c r="F1104" s="5"/>
      <c r="G1104" s="7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5"/>
      <c r="B1105" s="5"/>
      <c r="C1105" s="5"/>
      <c r="D1105" s="5"/>
      <c r="E1105" s="5"/>
      <c r="F1105" s="5"/>
      <c r="G1105" s="7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5"/>
      <c r="B1106" s="5"/>
      <c r="C1106" s="5"/>
      <c r="D1106" s="5"/>
      <c r="E1106" s="5"/>
      <c r="F1106" s="5"/>
      <c r="G1106" s="7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5"/>
      <c r="B1107" s="5"/>
      <c r="C1107" s="5"/>
      <c r="D1107" s="5"/>
      <c r="E1107" s="5"/>
      <c r="F1107" s="5"/>
      <c r="G1107" s="7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5"/>
      <c r="B1108" s="5"/>
      <c r="C1108" s="5"/>
      <c r="D1108" s="5"/>
      <c r="E1108" s="5"/>
      <c r="F1108" s="5"/>
      <c r="G1108" s="7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5"/>
      <c r="B1109" s="5"/>
      <c r="C1109" s="5"/>
      <c r="D1109" s="5"/>
      <c r="E1109" s="5"/>
      <c r="F1109" s="5"/>
      <c r="G1109" s="7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5"/>
      <c r="B1110" s="5"/>
      <c r="C1110" s="5"/>
      <c r="D1110" s="5"/>
      <c r="E1110" s="5"/>
      <c r="F1110" s="5"/>
      <c r="G1110" s="7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5"/>
      <c r="B1111" s="5"/>
      <c r="C1111" s="5"/>
      <c r="D1111" s="5"/>
      <c r="E1111" s="5"/>
      <c r="F1111" s="5"/>
      <c r="G1111" s="7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5"/>
      <c r="B1112" s="5"/>
      <c r="C1112" s="5"/>
      <c r="D1112" s="5"/>
      <c r="E1112" s="5"/>
      <c r="F1112" s="5"/>
      <c r="G1112" s="7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5"/>
      <c r="B1113" s="5"/>
      <c r="C1113" s="5"/>
      <c r="D1113" s="5"/>
      <c r="E1113" s="5"/>
      <c r="F1113" s="5"/>
      <c r="G1113" s="7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5"/>
      <c r="B1114" s="5"/>
      <c r="C1114" s="5"/>
      <c r="D1114" s="5"/>
      <c r="E1114" s="5"/>
      <c r="F1114" s="5"/>
      <c r="G1114" s="7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5"/>
      <c r="B1115" s="5"/>
      <c r="C1115" s="5"/>
      <c r="D1115" s="5"/>
      <c r="E1115" s="5"/>
      <c r="F1115" s="5"/>
      <c r="G1115" s="7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5"/>
      <c r="B1116" s="5"/>
      <c r="C1116" s="5"/>
      <c r="D1116" s="5"/>
      <c r="E1116" s="5"/>
      <c r="F1116" s="5"/>
      <c r="G1116" s="7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5"/>
      <c r="B1117" s="5"/>
      <c r="C1117" s="5"/>
      <c r="D1117" s="5"/>
      <c r="E1117" s="5"/>
      <c r="F1117" s="5"/>
      <c r="G1117" s="7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5"/>
      <c r="B1118" s="5"/>
      <c r="C1118" s="5"/>
      <c r="D1118" s="5"/>
      <c r="E1118" s="5"/>
      <c r="F1118" s="5"/>
      <c r="G1118" s="7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5"/>
      <c r="B1119" s="5"/>
      <c r="C1119" s="5"/>
      <c r="D1119" s="5"/>
      <c r="E1119" s="5"/>
      <c r="F1119" s="5"/>
      <c r="G1119" s="7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5"/>
      <c r="B1120" s="5"/>
      <c r="C1120" s="5"/>
      <c r="D1120" s="5"/>
      <c r="E1120" s="5"/>
      <c r="F1120" s="5"/>
      <c r="G1120" s="7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5"/>
      <c r="B1121" s="5"/>
      <c r="C1121" s="5"/>
      <c r="D1121" s="5"/>
      <c r="E1121" s="5"/>
      <c r="F1121" s="5"/>
      <c r="G1121" s="7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5"/>
      <c r="B1122" s="5"/>
      <c r="C1122" s="5"/>
      <c r="D1122" s="5"/>
      <c r="E1122" s="5"/>
      <c r="F1122" s="5"/>
      <c r="G1122" s="7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5"/>
      <c r="B1123" s="5"/>
      <c r="C1123" s="5"/>
      <c r="D1123" s="5"/>
      <c r="E1123" s="5"/>
      <c r="F1123" s="5"/>
      <c r="G1123" s="7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5"/>
      <c r="B1124" s="5"/>
      <c r="C1124" s="5"/>
      <c r="D1124" s="5"/>
      <c r="E1124" s="5"/>
      <c r="F1124" s="5"/>
      <c r="G1124" s="7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5"/>
      <c r="B1125" s="5"/>
      <c r="C1125" s="5"/>
      <c r="D1125" s="5"/>
      <c r="E1125" s="5"/>
      <c r="F1125" s="5"/>
      <c r="G1125" s="7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5"/>
      <c r="B1126" s="5"/>
      <c r="C1126" s="5"/>
      <c r="D1126" s="5"/>
      <c r="E1126" s="5"/>
      <c r="F1126" s="5"/>
      <c r="G1126" s="7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5"/>
      <c r="B1127" s="5"/>
      <c r="C1127" s="5"/>
      <c r="D1127" s="5"/>
      <c r="E1127" s="5"/>
      <c r="F1127" s="5"/>
      <c r="G1127" s="7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5"/>
      <c r="B1128" s="5"/>
      <c r="C1128" s="5"/>
      <c r="D1128" s="5"/>
      <c r="E1128" s="5"/>
      <c r="F1128" s="5"/>
      <c r="G1128" s="7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5"/>
      <c r="B1129" s="5"/>
      <c r="C1129" s="5"/>
      <c r="D1129" s="5"/>
      <c r="E1129" s="5"/>
      <c r="F1129" s="5"/>
      <c r="G1129" s="7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5"/>
      <c r="B1130" s="5"/>
      <c r="C1130" s="5"/>
      <c r="D1130" s="5"/>
      <c r="E1130" s="5"/>
      <c r="F1130" s="5"/>
      <c r="G1130" s="7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5"/>
      <c r="B1131" s="5"/>
      <c r="C1131" s="5"/>
      <c r="D1131" s="5"/>
      <c r="E1131" s="5"/>
      <c r="F1131" s="5"/>
      <c r="G1131" s="7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5"/>
      <c r="B1132" s="5"/>
      <c r="C1132" s="5"/>
      <c r="D1132" s="5"/>
      <c r="E1132" s="5"/>
      <c r="F1132" s="5"/>
      <c r="G1132" s="7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5"/>
      <c r="B1133" s="5"/>
      <c r="C1133" s="5"/>
      <c r="D1133" s="5"/>
      <c r="E1133" s="5"/>
      <c r="F1133" s="5"/>
      <c r="G1133" s="7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5"/>
      <c r="B1134" s="5"/>
      <c r="C1134" s="5"/>
      <c r="D1134" s="5"/>
      <c r="E1134" s="5"/>
      <c r="F1134" s="5"/>
      <c r="G1134" s="7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5"/>
      <c r="B1135" s="5"/>
      <c r="C1135" s="5"/>
      <c r="D1135" s="5"/>
      <c r="E1135" s="5"/>
      <c r="F1135" s="5"/>
      <c r="G1135" s="7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5"/>
      <c r="B1136" s="5"/>
      <c r="C1136" s="5"/>
      <c r="D1136" s="5"/>
      <c r="E1136" s="5"/>
      <c r="F1136" s="5"/>
      <c r="G1136" s="7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5"/>
      <c r="B1137" s="5"/>
      <c r="C1137" s="5"/>
      <c r="D1137" s="5"/>
      <c r="E1137" s="5"/>
      <c r="F1137" s="5"/>
      <c r="G1137" s="7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5"/>
      <c r="B1138" s="5"/>
      <c r="C1138" s="5"/>
      <c r="D1138" s="5"/>
      <c r="E1138" s="5"/>
      <c r="F1138" s="5"/>
      <c r="G1138" s="7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5"/>
      <c r="B1139" s="5"/>
      <c r="C1139" s="5"/>
      <c r="D1139" s="5"/>
      <c r="E1139" s="5"/>
      <c r="F1139" s="5"/>
      <c r="G1139" s="7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5"/>
      <c r="B1140" s="5"/>
      <c r="C1140" s="5"/>
      <c r="D1140" s="5"/>
      <c r="E1140" s="5"/>
      <c r="F1140" s="5"/>
      <c r="G1140" s="7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5"/>
      <c r="B1141" s="5"/>
      <c r="C1141" s="5"/>
      <c r="D1141" s="5"/>
      <c r="E1141" s="5"/>
      <c r="F1141" s="5"/>
      <c r="G1141" s="7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5"/>
      <c r="B1142" s="5"/>
      <c r="C1142" s="5"/>
      <c r="D1142" s="5"/>
      <c r="E1142" s="5"/>
      <c r="F1142" s="5"/>
      <c r="G1142" s="7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5"/>
      <c r="B1143" s="5"/>
      <c r="C1143" s="5"/>
      <c r="D1143" s="5"/>
      <c r="E1143" s="5"/>
      <c r="F1143" s="5"/>
      <c r="G1143" s="7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5"/>
      <c r="B1144" s="5"/>
      <c r="C1144" s="5"/>
      <c r="D1144" s="5"/>
      <c r="E1144" s="5"/>
      <c r="F1144" s="5"/>
      <c r="G1144" s="7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5"/>
      <c r="B1145" s="5"/>
      <c r="C1145" s="5"/>
      <c r="D1145" s="5"/>
      <c r="E1145" s="5"/>
      <c r="F1145" s="5"/>
      <c r="G1145" s="7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5"/>
      <c r="B1146" s="5"/>
      <c r="C1146" s="5"/>
      <c r="D1146" s="5"/>
      <c r="E1146" s="5"/>
      <c r="F1146" s="5"/>
      <c r="G1146" s="7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5"/>
      <c r="B1147" s="5"/>
      <c r="C1147" s="5"/>
      <c r="D1147" s="5"/>
      <c r="E1147" s="5"/>
      <c r="F1147" s="5"/>
      <c r="G1147" s="7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5"/>
      <c r="B1148" s="5"/>
      <c r="C1148" s="5"/>
      <c r="D1148" s="5"/>
      <c r="E1148" s="5"/>
      <c r="F1148" s="5"/>
      <c r="G1148" s="7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5"/>
      <c r="B1149" s="5"/>
      <c r="C1149" s="5"/>
      <c r="D1149" s="5"/>
      <c r="E1149" s="5"/>
      <c r="F1149" s="5"/>
      <c r="G1149" s="7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5"/>
      <c r="B1150" s="5"/>
      <c r="C1150" s="5"/>
      <c r="D1150" s="5"/>
      <c r="E1150" s="5"/>
      <c r="F1150" s="5"/>
      <c r="G1150" s="7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5"/>
      <c r="B1151" s="5"/>
      <c r="C1151" s="5"/>
      <c r="D1151" s="5"/>
      <c r="E1151" s="5"/>
      <c r="F1151" s="5"/>
      <c r="G1151" s="7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5"/>
      <c r="B1152" s="5"/>
      <c r="C1152" s="5"/>
      <c r="D1152" s="5"/>
      <c r="E1152" s="5"/>
      <c r="F1152" s="5"/>
      <c r="G1152" s="7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5"/>
      <c r="B1153" s="5"/>
      <c r="C1153" s="5"/>
      <c r="D1153" s="5"/>
      <c r="E1153" s="5"/>
      <c r="F1153" s="5"/>
      <c r="G1153" s="7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5"/>
      <c r="B1154" s="5"/>
      <c r="C1154" s="5"/>
      <c r="D1154" s="5"/>
      <c r="E1154" s="5"/>
      <c r="F1154" s="5"/>
      <c r="G1154" s="7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5"/>
      <c r="B1155" s="5"/>
      <c r="C1155" s="5"/>
      <c r="D1155" s="5"/>
      <c r="E1155" s="5"/>
      <c r="F1155" s="5"/>
      <c r="G1155" s="7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5"/>
      <c r="B1156" s="5"/>
      <c r="C1156" s="5"/>
      <c r="D1156" s="5"/>
      <c r="E1156" s="5"/>
      <c r="F1156" s="5"/>
      <c r="G1156" s="7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5"/>
      <c r="B1157" s="5"/>
      <c r="C1157" s="5"/>
      <c r="D1157" s="5"/>
      <c r="E1157" s="5"/>
      <c r="F1157" s="5"/>
      <c r="G1157" s="7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5"/>
      <c r="B1158" s="5"/>
      <c r="C1158" s="5"/>
      <c r="D1158" s="5"/>
      <c r="E1158" s="5"/>
      <c r="F1158" s="5"/>
      <c r="G1158" s="7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5"/>
      <c r="B1159" s="5"/>
      <c r="C1159" s="5"/>
      <c r="D1159" s="5"/>
      <c r="E1159" s="5"/>
      <c r="F1159" s="5"/>
      <c r="G1159" s="7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5"/>
      <c r="B1160" s="5"/>
      <c r="C1160" s="5"/>
      <c r="D1160" s="5"/>
      <c r="E1160" s="5"/>
      <c r="F1160" s="5"/>
      <c r="G1160" s="7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5"/>
      <c r="B1161" s="5"/>
      <c r="C1161" s="5"/>
      <c r="D1161" s="5"/>
      <c r="E1161" s="5"/>
      <c r="F1161" s="5"/>
      <c r="G1161" s="7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5"/>
      <c r="B1162" s="5"/>
      <c r="C1162" s="5"/>
      <c r="D1162" s="5"/>
      <c r="E1162" s="5"/>
      <c r="F1162" s="5"/>
      <c r="G1162" s="7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5"/>
      <c r="B1163" s="5"/>
      <c r="C1163" s="5"/>
      <c r="D1163" s="5"/>
      <c r="E1163" s="5"/>
      <c r="F1163" s="5"/>
      <c r="G1163" s="7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5"/>
      <c r="B1164" s="5"/>
      <c r="C1164" s="5"/>
      <c r="D1164" s="5"/>
      <c r="E1164" s="5"/>
      <c r="F1164" s="5"/>
      <c r="G1164" s="7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5"/>
      <c r="B1165" s="5"/>
      <c r="C1165" s="5"/>
      <c r="D1165" s="5"/>
      <c r="E1165" s="5"/>
      <c r="F1165" s="5"/>
      <c r="G1165" s="7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5"/>
      <c r="B1166" s="5"/>
      <c r="C1166" s="5"/>
      <c r="D1166" s="5"/>
      <c r="E1166" s="5"/>
      <c r="F1166" s="5"/>
      <c r="G1166" s="7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5"/>
      <c r="B1167" s="5"/>
      <c r="C1167" s="5"/>
      <c r="D1167" s="5"/>
      <c r="E1167" s="5"/>
      <c r="F1167" s="5"/>
      <c r="G1167" s="7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5"/>
      <c r="B1168" s="5"/>
      <c r="C1168" s="5"/>
      <c r="D1168" s="5"/>
      <c r="E1168" s="5"/>
      <c r="F1168" s="5"/>
      <c r="G1168" s="7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5"/>
      <c r="B1169" s="5"/>
      <c r="C1169" s="5"/>
      <c r="D1169" s="5"/>
      <c r="E1169" s="5"/>
      <c r="F1169" s="5"/>
      <c r="G1169" s="7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5"/>
      <c r="B1170" s="5"/>
      <c r="C1170" s="5"/>
      <c r="D1170" s="5"/>
      <c r="E1170" s="5"/>
      <c r="F1170" s="5"/>
      <c r="G1170" s="7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5"/>
      <c r="B1171" s="5"/>
      <c r="C1171" s="5"/>
      <c r="D1171" s="5"/>
      <c r="E1171" s="5"/>
      <c r="F1171" s="5"/>
      <c r="G1171" s="7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5"/>
      <c r="B1172" s="5"/>
      <c r="C1172" s="5"/>
      <c r="D1172" s="5"/>
      <c r="E1172" s="5"/>
      <c r="F1172" s="5"/>
      <c r="G1172" s="7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5"/>
      <c r="B1173" s="5"/>
      <c r="C1173" s="5"/>
      <c r="D1173" s="5"/>
      <c r="E1173" s="5"/>
      <c r="F1173" s="5"/>
      <c r="G1173" s="7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5"/>
      <c r="B1174" s="5"/>
      <c r="C1174" s="5"/>
      <c r="D1174" s="5"/>
      <c r="E1174" s="5"/>
      <c r="F1174" s="5"/>
      <c r="G1174" s="7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5"/>
      <c r="B1175" s="5"/>
      <c r="C1175" s="5"/>
      <c r="D1175" s="5"/>
      <c r="E1175" s="5"/>
      <c r="F1175" s="5"/>
      <c r="G1175" s="7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5"/>
      <c r="B1176" s="5"/>
      <c r="C1176" s="5"/>
      <c r="D1176" s="5"/>
      <c r="E1176" s="5"/>
      <c r="F1176" s="5"/>
      <c r="G1176" s="7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5"/>
      <c r="B1177" s="5"/>
      <c r="C1177" s="5"/>
      <c r="D1177" s="5"/>
      <c r="E1177" s="5"/>
      <c r="F1177" s="5"/>
      <c r="G1177" s="7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5"/>
      <c r="B1178" s="5"/>
      <c r="C1178" s="5"/>
      <c r="D1178" s="5"/>
      <c r="E1178" s="5"/>
      <c r="F1178" s="5"/>
      <c r="G1178" s="7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5"/>
      <c r="B1179" s="5"/>
      <c r="C1179" s="5"/>
      <c r="D1179" s="5"/>
      <c r="E1179" s="5"/>
      <c r="F1179" s="5"/>
      <c r="G1179" s="7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5"/>
      <c r="B1180" s="5"/>
      <c r="C1180" s="5"/>
      <c r="D1180" s="5"/>
      <c r="E1180" s="5"/>
      <c r="F1180" s="5"/>
      <c r="G1180" s="7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5"/>
      <c r="B1181" s="5"/>
      <c r="C1181" s="5"/>
      <c r="D1181" s="5"/>
      <c r="E1181" s="5"/>
      <c r="F1181" s="5"/>
      <c r="G1181" s="7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5"/>
      <c r="B1182" s="5"/>
      <c r="C1182" s="5"/>
      <c r="D1182" s="5"/>
      <c r="E1182" s="5"/>
      <c r="F1182" s="5"/>
      <c r="G1182" s="7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5"/>
      <c r="B1183" s="5"/>
      <c r="C1183" s="5"/>
      <c r="D1183" s="5"/>
      <c r="E1183" s="5"/>
      <c r="F1183" s="5"/>
      <c r="G1183" s="7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5"/>
      <c r="B1184" s="5"/>
      <c r="C1184" s="5"/>
      <c r="D1184" s="5"/>
      <c r="E1184" s="5"/>
      <c r="F1184" s="5"/>
      <c r="G1184" s="7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5"/>
      <c r="B1185" s="5"/>
      <c r="C1185" s="5"/>
      <c r="D1185" s="5"/>
      <c r="E1185" s="5"/>
      <c r="F1185" s="5"/>
      <c r="G1185" s="7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5"/>
      <c r="B1186" s="5"/>
      <c r="C1186" s="5"/>
      <c r="D1186" s="5"/>
      <c r="E1186" s="5"/>
      <c r="F1186" s="5"/>
      <c r="G1186" s="7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5"/>
      <c r="B1187" s="5"/>
      <c r="C1187" s="5"/>
      <c r="D1187" s="5"/>
      <c r="E1187" s="5"/>
      <c r="F1187" s="5"/>
      <c r="G1187" s="7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5"/>
      <c r="B1188" s="5"/>
      <c r="C1188" s="5"/>
      <c r="D1188" s="5"/>
      <c r="E1188" s="5"/>
      <c r="F1188" s="5"/>
      <c r="G1188" s="7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5"/>
      <c r="B1189" s="5"/>
      <c r="C1189" s="5"/>
      <c r="D1189" s="5"/>
      <c r="E1189" s="5"/>
      <c r="F1189" s="5"/>
      <c r="G1189" s="7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5"/>
      <c r="B1190" s="5"/>
      <c r="C1190" s="5"/>
      <c r="D1190" s="5"/>
      <c r="E1190" s="5"/>
      <c r="F1190" s="5"/>
      <c r="G1190" s="7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5"/>
      <c r="B1191" s="5"/>
      <c r="C1191" s="5"/>
      <c r="D1191" s="5"/>
      <c r="E1191" s="5"/>
      <c r="F1191" s="5"/>
      <c r="G1191" s="7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5"/>
      <c r="B1192" s="5"/>
      <c r="C1192" s="5"/>
      <c r="D1192" s="5"/>
      <c r="E1192" s="5"/>
      <c r="F1192" s="5"/>
      <c r="G1192" s="7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5"/>
      <c r="B1193" s="5"/>
      <c r="C1193" s="5"/>
      <c r="D1193" s="5"/>
      <c r="E1193" s="5"/>
      <c r="F1193" s="5"/>
      <c r="G1193" s="7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5"/>
      <c r="B1194" s="5"/>
      <c r="C1194" s="5"/>
      <c r="D1194" s="5"/>
      <c r="E1194" s="5"/>
      <c r="F1194" s="5"/>
      <c r="G1194" s="7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5"/>
      <c r="B1195" s="5"/>
      <c r="C1195" s="5"/>
      <c r="D1195" s="5"/>
      <c r="E1195" s="5"/>
      <c r="F1195" s="5"/>
      <c r="G1195" s="7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5"/>
      <c r="B1196" s="5"/>
      <c r="C1196" s="5"/>
      <c r="D1196" s="5"/>
      <c r="E1196" s="5"/>
      <c r="F1196" s="5"/>
      <c r="G1196" s="7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5"/>
      <c r="B1197" s="5"/>
      <c r="C1197" s="5"/>
      <c r="D1197" s="5"/>
      <c r="E1197" s="5"/>
      <c r="F1197" s="5"/>
      <c r="G1197" s="7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5"/>
      <c r="B1198" s="5"/>
      <c r="C1198" s="5"/>
      <c r="D1198" s="5"/>
      <c r="E1198" s="5"/>
      <c r="F1198" s="5"/>
      <c r="G1198" s="7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5"/>
      <c r="B1199" s="5"/>
      <c r="C1199" s="5"/>
      <c r="D1199" s="5"/>
      <c r="E1199" s="5"/>
      <c r="F1199" s="5"/>
      <c r="G1199" s="7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5"/>
      <c r="B1200" s="5"/>
      <c r="C1200" s="5"/>
      <c r="D1200" s="5"/>
      <c r="E1200" s="5"/>
      <c r="F1200" s="5"/>
      <c r="G1200" s="7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5"/>
      <c r="B1201" s="5"/>
      <c r="C1201" s="5"/>
      <c r="D1201" s="5"/>
      <c r="E1201" s="5"/>
      <c r="F1201" s="5"/>
      <c r="G1201" s="7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5"/>
      <c r="B1202" s="5"/>
      <c r="C1202" s="5"/>
      <c r="D1202" s="5"/>
      <c r="E1202" s="5"/>
      <c r="F1202" s="5"/>
      <c r="G1202" s="7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5"/>
      <c r="B1203" s="5"/>
      <c r="C1203" s="5"/>
      <c r="D1203" s="5"/>
      <c r="E1203" s="5"/>
      <c r="F1203" s="5"/>
      <c r="G1203" s="7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5"/>
      <c r="B1204" s="5"/>
      <c r="C1204" s="5"/>
      <c r="D1204" s="5"/>
      <c r="E1204" s="5"/>
      <c r="F1204" s="5"/>
      <c r="G1204" s="7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5"/>
      <c r="B1205" s="5"/>
      <c r="C1205" s="5"/>
      <c r="D1205" s="5"/>
      <c r="E1205" s="5"/>
      <c r="F1205" s="5"/>
      <c r="G1205" s="7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5"/>
      <c r="B1206" s="5"/>
      <c r="C1206" s="5"/>
      <c r="D1206" s="5"/>
      <c r="E1206" s="5"/>
      <c r="F1206" s="5"/>
      <c r="G1206" s="7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5"/>
      <c r="B1207" s="5"/>
      <c r="C1207" s="5"/>
      <c r="D1207" s="5"/>
      <c r="E1207" s="5"/>
      <c r="F1207" s="5"/>
      <c r="G1207" s="7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5"/>
      <c r="B1208" s="5"/>
      <c r="C1208" s="5"/>
      <c r="D1208" s="5"/>
      <c r="E1208" s="5"/>
      <c r="F1208" s="5"/>
      <c r="G1208" s="7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5"/>
      <c r="B1209" s="5"/>
      <c r="C1209" s="5"/>
      <c r="D1209" s="5"/>
      <c r="E1209" s="5"/>
      <c r="F1209" s="5"/>
      <c r="G1209" s="7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5"/>
      <c r="B1210" s="5"/>
      <c r="C1210" s="5"/>
      <c r="D1210" s="5"/>
      <c r="E1210" s="5"/>
      <c r="F1210" s="5"/>
      <c r="G1210" s="7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5"/>
      <c r="B1211" s="5"/>
      <c r="C1211" s="5"/>
      <c r="D1211" s="5"/>
      <c r="E1211" s="5"/>
      <c r="F1211" s="5"/>
      <c r="G1211" s="7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5"/>
      <c r="B1212" s="5"/>
      <c r="C1212" s="5"/>
      <c r="D1212" s="5"/>
      <c r="E1212" s="5"/>
      <c r="F1212" s="5"/>
      <c r="G1212" s="7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5"/>
      <c r="B1213" s="5"/>
      <c r="C1213" s="5"/>
      <c r="D1213" s="5"/>
      <c r="E1213" s="5"/>
      <c r="F1213" s="5"/>
      <c r="G1213" s="7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5"/>
      <c r="B1214" s="5"/>
      <c r="C1214" s="5"/>
      <c r="D1214" s="5"/>
      <c r="E1214" s="5"/>
      <c r="F1214" s="5"/>
      <c r="G1214" s="7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5"/>
      <c r="B1215" s="5"/>
      <c r="C1215" s="5"/>
      <c r="D1215" s="5"/>
      <c r="E1215" s="5"/>
      <c r="F1215" s="5"/>
      <c r="G1215" s="7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5"/>
      <c r="B1216" s="5"/>
      <c r="C1216" s="5"/>
      <c r="D1216" s="5"/>
      <c r="E1216" s="5"/>
      <c r="F1216" s="5"/>
      <c r="G1216" s="7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5"/>
      <c r="B1217" s="5"/>
      <c r="C1217" s="5"/>
      <c r="D1217" s="5"/>
      <c r="E1217" s="5"/>
      <c r="F1217" s="5"/>
      <c r="G1217" s="7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5"/>
      <c r="B1218" s="5"/>
      <c r="C1218" s="5"/>
      <c r="D1218" s="5"/>
      <c r="E1218" s="5"/>
      <c r="F1218" s="5"/>
      <c r="G1218" s="7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5"/>
      <c r="B1219" s="5"/>
      <c r="C1219" s="5"/>
      <c r="D1219" s="5"/>
      <c r="E1219" s="5"/>
      <c r="F1219" s="5"/>
      <c r="G1219" s="7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5"/>
      <c r="B1220" s="5"/>
      <c r="C1220" s="5"/>
      <c r="D1220" s="5"/>
      <c r="E1220" s="5"/>
      <c r="F1220" s="5"/>
      <c r="G1220" s="7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5"/>
      <c r="B1221" s="5"/>
      <c r="C1221" s="5"/>
      <c r="D1221" s="5"/>
      <c r="E1221" s="5"/>
      <c r="F1221" s="5"/>
      <c r="G1221" s="7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5"/>
      <c r="B1222" s="5"/>
      <c r="C1222" s="5"/>
      <c r="D1222" s="5"/>
      <c r="E1222" s="5"/>
      <c r="F1222" s="5"/>
      <c r="G1222" s="7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5"/>
      <c r="B1223" s="5"/>
      <c r="C1223" s="5"/>
      <c r="D1223" s="5"/>
      <c r="E1223" s="5"/>
      <c r="F1223" s="5"/>
      <c r="G1223" s="7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5"/>
      <c r="B1224" s="5"/>
      <c r="C1224" s="5"/>
      <c r="D1224" s="5"/>
      <c r="E1224" s="5"/>
      <c r="F1224" s="5"/>
      <c r="G1224" s="7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5"/>
      <c r="B1225" s="5"/>
      <c r="C1225" s="5"/>
      <c r="D1225" s="5"/>
      <c r="E1225" s="5"/>
      <c r="F1225" s="5"/>
      <c r="G1225" s="7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5"/>
      <c r="B1226" s="5"/>
      <c r="C1226" s="5"/>
      <c r="D1226" s="5"/>
      <c r="E1226" s="5"/>
      <c r="F1226" s="5"/>
      <c r="G1226" s="7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5"/>
      <c r="B1227" s="5"/>
      <c r="C1227" s="5"/>
      <c r="D1227" s="5"/>
      <c r="E1227" s="5"/>
      <c r="F1227" s="5"/>
      <c r="G1227" s="7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5"/>
      <c r="B1228" s="5"/>
      <c r="C1228" s="5"/>
      <c r="D1228" s="5"/>
      <c r="E1228" s="5"/>
      <c r="F1228" s="5"/>
      <c r="G1228" s="7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5"/>
      <c r="B1229" s="5"/>
      <c r="C1229" s="5"/>
      <c r="D1229" s="5"/>
      <c r="E1229" s="5"/>
      <c r="F1229" s="5"/>
      <c r="G1229" s="7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5"/>
      <c r="B1230" s="5"/>
      <c r="C1230" s="5"/>
      <c r="D1230" s="5"/>
      <c r="E1230" s="5"/>
      <c r="F1230" s="5"/>
      <c r="G1230" s="7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5"/>
      <c r="B1231" s="5"/>
      <c r="C1231" s="5"/>
      <c r="D1231" s="5"/>
      <c r="E1231" s="5"/>
      <c r="F1231" s="5"/>
      <c r="G1231" s="7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5"/>
      <c r="B1232" s="5"/>
      <c r="C1232" s="5"/>
      <c r="D1232" s="5"/>
      <c r="E1232" s="5"/>
      <c r="F1232" s="5"/>
      <c r="G1232" s="7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5"/>
      <c r="B1233" s="5"/>
      <c r="C1233" s="5"/>
      <c r="D1233" s="5"/>
      <c r="E1233" s="5"/>
      <c r="F1233" s="5"/>
      <c r="G1233" s="7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5"/>
      <c r="B1234" s="5"/>
      <c r="C1234" s="5"/>
      <c r="D1234" s="5"/>
      <c r="E1234" s="5"/>
      <c r="F1234" s="5"/>
      <c r="G1234" s="7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5"/>
      <c r="B1235" s="5"/>
      <c r="C1235" s="5"/>
      <c r="D1235" s="5"/>
      <c r="E1235" s="5"/>
      <c r="F1235" s="5"/>
      <c r="G1235" s="7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5"/>
      <c r="B1236" s="5"/>
      <c r="C1236" s="5"/>
      <c r="D1236" s="5"/>
      <c r="E1236" s="5"/>
      <c r="F1236" s="5"/>
      <c r="G1236" s="7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5"/>
      <c r="B1237" s="5"/>
      <c r="C1237" s="5"/>
      <c r="D1237" s="5"/>
      <c r="E1237" s="5"/>
      <c r="F1237" s="5"/>
      <c r="G1237" s="7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5"/>
      <c r="B1238" s="5"/>
      <c r="C1238" s="5"/>
      <c r="D1238" s="5"/>
      <c r="E1238" s="5"/>
      <c r="F1238" s="5"/>
      <c r="G1238" s="7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5"/>
      <c r="B1239" s="5"/>
      <c r="C1239" s="5"/>
      <c r="D1239" s="5"/>
      <c r="E1239" s="5"/>
      <c r="F1239" s="5"/>
      <c r="G1239" s="7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5"/>
      <c r="B1240" s="5"/>
      <c r="C1240" s="5"/>
      <c r="D1240" s="5"/>
      <c r="E1240" s="5"/>
      <c r="F1240" s="5"/>
      <c r="G1240" s="7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5"/>
      <c r="B1241" s="5"/>
      <c r="C1241" s="5"/>
      <c r="D1241" s="5"/>
      <c r="E1241" s="5"/>
      <c r="F1241" s="5"/>
      <c r="G1241" s="7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5"/>
      <c r="B1242" s="5"/>
      <c r="C1242" s="5"/>
      <c r="D1242" s="5"/>
      <c r="E1242" s="5"/>
      <c r="F1242" s="5"/>
      <c r="G1242" s="7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5"/>
      <c r="B1243" s="5"/>
      <c r="C1243" s="5"/>
      <c r="D1243" s="5"/>
      <c r="E1243" s="5"/>
      <c r="F1243" s="5"/>
      <c r="G1243" s="7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5"/>
      <c r="B1244" s="5"/>
      <c r="C1244" s="5"/>
      <c r="D1244" s="5"/>
      <c r="E1244" s="5"/>
      <c r="F1244" s="5"/>
      <c r="G1244" s="7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5"/>
      <c r="B1245" s="5"/>
      <c r="C1245" s="5"/>
      <c r="D1245" s="5"/>
      <c r="E1245" s="5"/>
      <c r="F1245" s="5"/>
      <c r="G1245" s="7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5"/>
      <c r="B1246" s="5"/>
      <c r="C1246" s="5"/>
      <c r="D1246" s="5"/>
      <c r="E1246" s="5"/>
      <c r="F1246" s="5"/>
      <c r="G1246" s="7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5"/>
      <c r="B1247" s="5"/>
      <c r="C1247" s="5"/>
      <c r="D1247" s="5"/>
      <c r="E1247" s="5"/>
      <c r="F1247" s="5"/>
      <c r="G1247" s="7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5"/>
      <c r="B1248" s="5"/>
      <c r="C1248" s="5"/>
      <c r="D1248" s="5"/>
      <c r="E1248" s="5"/>
      <c r="F1248" s="5"/>
      <c r="G1248" s="7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5"/>
      <c r="B1249" s="5"/>
      <c r="C1249" s="5"/>
      <c r="D1249" s="5"/>
      <c r="E1249" s="5"/>
      <c r="F1249" s="5"/>
      <c r="G1249" s="7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5"/>
      <c r="B1250" s="5"/>
      <c r="C1250" s="5"/>
      <c r="D1250" s="5"/>
      <c r="E1250" s="5"/>
      <c r="F1250" s="5"/>
      <c r="G1250" s="7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5"/>
      <c r="B1251" s="5"/>
      <c r="C1251" s="5"/>
      <c r="D1251" s="5"/>
      <c r="E1251" s="5"/>
      <c r="F1251" s="5"/>
      <c r="G1251" s="7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5"/>
      <c r="B1252" s="5"/>
      <c r="C1252" s="5"/>
      <c r="D1252" s="5"/>
      <c r="E1252" s="5"/>
      <c r="F1252" s="5"/>
      <c r="G1252" s="7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5"/>
      <c r="B1253" s="5"/>
      <c r="C1253" s="5"/>
      <c r="D1253" s="5"/>
      <c r="E1253" s="5"/>
      <c r="F1253" s="5"/>
      <c r="G1253" s="7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5"/>
      <c r="B1254" s="5"/>
      <c r="C1254" s="5"/>
      <c r="D1254" s="5"/>
      <c r="E1254" s="5"/>
      <c r="F1254" s="5"/>
      <c r="G1254" s="7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5"/>
      <c r="B1255" s="5"/>
      <c r="C1255" s="5"/>
      <c r="D1255" s="5"/>
      <c r="E1255" s="5"/>
      <c r="F1255" s="5"/>
      <c r="G1255" s="7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5"/>
      <c r="B1256" s="5"/>
      <c r="C1256" s="5"/>
      <c r="D1256" s="5"/>
      <c r="E1256" s="5"/>
      <c r="F1256" s="5"/>
      <c r="G1256" s="7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5"/>
      <c r="B1257" s="5"/>
      <c r="C1257" s="5"/>
      <c r="D1257" s="5"/>
      <c r="E1257" s="5"/>
      <c r="F1257" s="5"/>
      <c r="G1257" s="7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5"/>
      <c r="B1258" s="5"/>
      <c r="C1258" s="5"/>
      <c r="D1258" s="5"/>
      <c r="E1258" s="5"/>
      <c r="F1258" s="5"/>
      <c r="G1258" s="7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5"/>
      <c r="B1259" s="5"/>
      <c r="C1259" s="5"/>
      <c r="D1259" s="5"/>
      <c r="E1259" s="5"/>
      <c r="F1259" s="5"/>
      <c r="G1259" s="7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5"/>
      <c r="B1260" s="5"/>
      <c r="C1260" s="5"/>
      <c r="D1260" s="5"/>
      <c r="E1260" s="5"/>
      <c r="F1260" s="5"/>
      <c r="G1260" s="7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5"/>
      <c r="B1261" s="5"/>
      <c r="C1261" s="5"/>
      <c r="D1261" s="5"/>
      <c r="E1261" s="5"/>
      <c r="F1261" s="5"/>
      <c r="G1261" s="7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5"/>
      <c r="B1262" s="5"/>
      <c r="C1262" s="5"/>
      <c r="D1262" s="5"/>
      <c r="E1262" s="5"/>
      <c r="F1262" s="5"/>
      <c r="G1262" s="7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5"/>
      <c r="B1263" s="5"/>
      <c r="C1263" s="5"/>
      <c r="D1263" s="5"/>
      <c r="E1263" s="5"/>
      <c r="F1263" s="5"/>
      <c r="G1263" s="7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5"/>
      <c r="B1264" s="5"/>
      <c r="C1264" s="5"/>
      <c r="D1264" s="5"/>
      <c r="E1264" s="5"/>
      <c r="F1264" s="5"/>
      <c r="G1264" s="7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5"/>
      <c r="B1265" s="5"/>
      <c r="C1265" s="5"/>
      <c r="D1265" s="5"/>
      <c r="E1265" s="5"/>
      <c r="F1265" s="5"/>
      <c r="G1265" s="7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5"/>
      <c r="B1266" s="5"/>
      <c r="C1266" s="5"/>
      <c r="D1266" s="5"/>
      <c r="E1266" s="5"/>
      <c r="F1266" s="5"/>
      <c r="G1266" s="7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5"/>
      <c r="B1267" s="5"/>
      <c r="C1267" s="5"/>
      <c r="D1267" s="5"/>
      <c r="E1267" s="5"/>
      <c r="F1267" s="5"/>
      <c r="G1267" s="7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5"/>
      <c r="B1268" s="5"/>
      <c r="C1268" s="5"/>
      <c r="D1268" s="5"/>
      <c r="E1268" s="5"/>
      <c r="F1268" s="5"/>
      <c r="G1268" s="7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5"/>
      <c r="B1269" s="5"/>
      <c r="C1269" s="5"/>
      <c r="D1269" s="5"/>
      <c r="E1269" s="5"/>
      <c r="F1269" s="5"/>
      <c r="G1269" s="7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5"/>
      <c r="B1270" s="5"/>
      <c r="C1270" s="5"/>
      <c r="D1270" s="5"/>
      <c r="E1270" s="5"/>
      <c r="F1270" s="5"/>
      <c r="G1270" s="7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5"/>
      <c r="B1271" s="5"/>
      <c r="C1271" s="5"/>
      <c r="D1271" s="5"/>
      <c r="E1271" s="5"/>
      <c r="F1271" s="5"/>
      <c r="G1271" s="7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5"/>
      <c r="B1272" s="5"/>
      <c r="C1272" s="5"/>
      <c r="D1272" s="5"/>
      <c r="E1272" s="5"/>
      <c r="F1272" s="5"/>
      <c r="G1272" s="7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5"/>
      <c r="B1273" s="5"/>
      <c r="C1273" s="5"/>
      <c r="D1273" s="5"/>
      <c r="E1273" s="5"/>
      <c r="F1273" s="5"/>
      <c r="G1273" s="7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5"/>
      <c r="B1274" s="5"/>
      <c r="C1274" s="5"/>
      <c r="D1274" s="5"/>
      <c r="E1274" s="5"/>
      <c r="F1274" s="5"/>
      <c r="G1274" s="7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5"/>
      <c r="B1275" s="5"/>
      <c r="C1275" s="5"/>
      <c r="D1275" s="5"/>
      <c r="E1275" s="5"/>
      <c r="F1275" s="5"/>
      <c r="G1275" s="7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5"/>
      <c r="B1276" s="5"/>
      <c r="C1276" s="5"/>
      <c r="D1276" s="5"/>
      <c r="E1276" s="5"/>
      <c r="F1276" s="5"/>
      <c r="G1276" s="7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5"/>
      <c r="B1277" s="5"/>
      <c r="C1277" s="5"/>
      <c r="D1277" s="5"/>
      <c r="E1277" s="5"/>
      <c r="F1277" s="5"/>
      <c r="G1277" s="7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5"/>
      <c r="B1278" s="5"/>
      <c r="C1278" s="5"/>
      <c r="D1278" s="5"/>
      <c r="E1278" s="5"/>
      <c r="F1278" s="5"/>
      <c r="G1278" s="7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5"/>
      <c r="B1279" s="5"/>
      <c r="C1279" s="5"/>
      <c r="D1279" s="5"/>
      <c r="E1279" s="5"/>
      <c r="F1279" s="5"/>
      <c r="G1279" s="7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5"/>
      <c r="B1280" s="5"/>
      <c r="C1280" s="5"/>
      <c r="D1280" s="5"/>
      <c r="E1280" s="5"/>
      <c r="F1280" s="5"/>
      <c r="G1280" s="7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5"/>
      <c r="B1281" s="5"/>
      <c r="C1281" s="5"/>
      <c r="D1281" s="5"/>
      <c r="E1281" s="5"/>
      <c r="F1281" s="5"/>
      <c r="G1281" s="7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5"/>
      <c r="B1282" s="5"/>
      <c r="C1282" s="5"/>
      <c r="D1282" s="5"/>
      <c r="E1282" s="5"/>
      <c r="F1282" s="5"/>
      <c r="G1282" s="7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5"/>
      <c r="B1283" s="5"/>
      <c r="C1283" s="5"/>
      <c r="D1283" s="5"/>
      <c r="E1283" s="5"/>
      <c r="F1283" s="5"/>
      <c r="G1283" s="7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5"/>
      <c r="B1284" s="5"/>
      <c r="C1284" s="5"/>
      <c r="D1284" s="5"/>
      <c r="E1284" s="5"/>
      <c r="F1284" s="5"/>
      <c r="G1284" s="7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5"/>
      <c r="B1285" s="5"/>
      <c r="C1285" s="5"/>
      <c r="D1285" s="5"/>
      <c r="E1285" s="5"/>
      <c r="F1285" s="5"/>
      <c r="G1285" s="7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5"/>
      <c r="B1286" s="5"/>
      <c r="C1286" s="5"/>
      <c r="D1286" s="5"/>
      <c r="E1286" s="5"/>
      <c r="F1286" s="5"/>
      <c r="G1286" s="7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5"/>
      <c r="B1287" s="5"/>
      <c r="C1287" s="5"/>
      <c r="D1287" s="5"/>
      <c r="E1287" s="5"/>
      <c r="F1287" s="5"/>
      <c r="G1287" s="7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5"/>
      <c r="B1288" s="5"/>
      <c r="C1288" s="5"/>
      <c r="D1288" s="5"/>
      <c r="E1288" s="5"/>
      <c r="F1288" s="5"/>
      <c r="G1288" s="7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5"/>
      <c r="B1289" s="5"/>
      <c r="C1289" s="5"/>
      <c r="D1289" s="5"/>
      <c r="E1289" s="5"/>
      <c r="F1289" s="5"/>
      <c r="G1289" s="7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5"/>
      <c r="B1290" s="5"/>
      <c r="C1290" s="5"/>
      <c r="D1290" s="5"/>
      <c r="E1290" s="5"/>
      <c r="F1290" s="5"/>
      <c r="G1290" s="7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5"/>
      <c r="B1291" s="5"/>
      <c r="C1291" s="5"/>
      <c r="D1291" s="5"/>
      <c r="E1291" s="5"/>
      <c r="F1291" s="5"/>
      <c r="G1291" s="7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5"/>
      <c r="B1292" s="5"/>
      <c r="C1292" s="5"/>
      <c r="D1292" s="5"/>
      <c r="E1292" s="5"/>
      <c r="F1292" s="5"/>
      <c r="G1292" s="7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5"/>
      <c r="B1293" s="5"/>
      <c r="C1293" s="5"/>
      <c r="D1293" s="5"/>
      <c r="E1293" s="5"/>
      <c r="F1293" s="5"/>
      <c r="G1293" s="7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5"/>
      <c r="B1294" s="5"/>
      <c r="C1294" s="5"/>
      <c r="D1294" s="5"/>
      <c r="E1294" s="5"/>
      <c r="F1294" s="5"/>
      <c r="G1294" s="7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5"/>
      <c r="B1295" s="5"/>
      <c r="C1295" s="5"/>
      <c r="D1295" s="5"/>
      <c r="E1295" s="5"/>
      <c r="F1295" s="5"/>
      <c r="G1295" s="7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5"/>
      <c r="B1296" s="5"/>
      <c r="C1296" s="5"/>
      <c r="D1296" s="5"/>
      <c r="E1296" s="5"/>
      <c r="F1296" s="5"/>
      <c r="G1296" s="7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5"/>
      <c r="B1297" s="5"/>
      <c r="C1297" s="5"/>
      <c r="D1297" s="5"/>
      <c r="E1297" s="5"/>
      <c r="F1297" s="5"/>
      <c r="G1297" s="7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5"/>
      <c r="B1298" s="5"/>
      <c r="C1298" s="5"/>
      <c r="D1298" s="5"/>
      <c r="E1298" s="5"/>
      <c r="F1298" s="5"/>
      <c r="G1298" s="7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5"/>
      <c r="B1299" s="5"/>
      <c r="C1299" s="5"/>
      <c r="D1299" s="5"/>
      <c r="E1299" s="5"/>
      <c r="F1299" s="5"/>
      <c r="G1299" s="7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5"/>
      <c r="B1300" s="5"/>
      <c r="C1300" s="5"/>
      <c r="D1300" s="5"/>
      <c r="E1300" s="5"/>
      <c r="F1300" s="5"/>
      <c r="G1300" s="7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5"/>
      <c r="B1301" s="5"/>
      <c r="C1301" s="5"/>
      <c r="D1301" s="5"/>
      <c r="E1301" s="5"/>
      <c r="F1301" s="5"/>
      <c r="G1301" s="7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5"/>
      <c r="B1302" s="5"/>
      <c r="C1302" s="5"/>
      <c r="D1302" s="5"/>
      <c r="E1302" s="5"/>
      <c r="F1302" s="5"/>
      <c r="G1302" s="7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5"/>
      <c r="B1303" s="5"/>
      <c r="C1303" s="5"/>
      <c r="D1303" s="5"/>
      <c r="E1303" s="5"/>
      <c r="F1303" s="5"/>
      <c r="G1303" s="7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5"/>
      <c r="B1304" s="5"/>
      <c r="C1304" s="5"/>
      <c r="D1304" s="5"/>
      <c r="E1304" s="5"/>
      <c r="F1304" s="5"/>
      <c r="G1304" s="7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5"/>
      <c r="B1305" s="5"/>
      <c r="C1305" s="5"/>
      <c r="D1305" s="5"/>
      <c r="E1305" s="5"/>
      <c r="F1305" s="5"/>
      <c r="G1305" s="7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5"/>
      <c r="B1306" s="5"/>
      <c r="C1306" s="5"/>
      <c r="D1306" s="5"/>
      <c r="E1306" s="5"/>
      <c r="F1306" s="5"/>
      <c r="G1306" s="7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5"/>
      <c r="B1307" s="5"/>
      <c r="C1307" s="5"/>
      <c r="D1307" s="5"/>
      <c r="E1307" s="5"/>
      <c r="F1307" s="5"/>
      <c r="G1307" s="7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5"/>
      <c r="B1308" s="5"/>
      <c r="C1308" s="5"/>
      <c r="D1308" s="5"/>
      <c r="E1308" s="5"/>
      <c r="F1308" s="5"/>
      <c r="G1308" s="7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5"/>
      <c r="B1309" s="5"/>
      <c r="C1309" s="5"/>
      <c r="D1309" s="5"/>
      <c r="E1309" s="5"/>
      <c r="F1309" s="5"/>
      <c r="G1309" s="7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5"/>
      <c r="B1310" s="5"/>
      <c r="C1310" s="5"/>
      <c r="D1310" s="5"/>
      <c r="E1310" s="5"/>
      <c r="F1310" s="5"/>
      <c r="G1310" s="7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5"/>
      <c r="B1311" s="5"/>
      <c r="C1311" s="5"/>
      <c r="D1311" s="5"/>
      <c r="E1311" s="5"/>
      <c r="F1311" s="5"/>
      <c r="G1311" s="7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5"/>
      <c r="B1312" s="5"/>
      <c r="C1312" s="5"/>
      <c r="D1312" s="5"/>
      <c r="E1312" s="5"/>
      <c r="F1312" s="5"/>
      <c r="G1312" s="7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5"/>
      <c r="B1313" s="5"/>
      <c r="C1313" s="5"/>
      <c r="D1313" s="5"/>
      <c r="E1313" s="5"/>
      <c r="F1313" s="5"/>
      <c r="G1313" s="7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5"/>
      <c r="B1314" s="5"/>
      <c r="C1314" s="5"/>
      <c r="D1314" s="5"/>
      <c r="E1314" s="5"/>
      <c r="F1314" s="5"/>
      <c r="G1314" s="7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5"/>
      <c r="B1315" s="5"/>
      <c r="C1315" s="5"/>
      <c r="D1315" s="5"/>
      <c r="E1315" s="5"/>
      <c r="F1315" s="5"/>
      <c r="G1315" s="7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5"/>
      <c r="B1316" s="5"/>
      <c r="C1316" s="5"/>
      <c r="D1316" s="5"/>
      <c r="E1316" s="5"/>
      <c r="F1316" s="5"/>
      <c r="G1316" s="7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5"/>
      <c r="B1317" s="5"/>
      <c r="C1317" s="5"/>
      <c r="D1317" s="5"/>
      <c r="E1317" s="5"/>
      <c r="F1317" s="5"/>
      <c r="G1317" s="7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5"/>
      <c r="B1318" s="5"/>
      <c r="C1318" s="5"/>
      <c r="D1318" s="5"/>
      <c r="E1318" s="5"/>
      <c r="F1318" s="5"/>
      <c r="G1318" s="7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5"/>
      <c r="B1319" s="5"/>
      <c r="C1319" s="5"/>
      <c r="D1319" s="5"/>
      <c r="E1319" s="5"/>
      <c r="F1319" s="5"/>
      <c r="G1319" s="7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5"/>
      <c r="B1320" s="5"/>
      <c r="C1320" s="5"/>
      <c r="D1320" s="5"/>
      <c r="E1320" s="5"/>
      <c r="F1320" s="5"/>
      <c r="G1320" s="7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5"/>
      <c r="B1321" s="5"/>
      <c r="C1321" s="5"/>
      <c r="D1321" s="5"/>
      <c r="E1321" s="5"/>
      <c r="F1321" s="5"/>
      <c r="G1321" s="7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5"/>
      <c r="B1322" s="5"/>
      <c r="C1322" s="5"/>
      <c r="D1322" s="5"/>
      <c r="E1322" s="5"/>
      <c r="F1322" s="5"/>
      <c r="G1322" s="7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5"/>
      <c r="B1323" s="5"/>
      <c r="C1323" s="5"/>
      <c r="D1323" s="5"/>
      <c r="E1323" s="5"/>
      <c r="F1323" s="5"/>
      <c r="G1323" s="7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5"/>
      <c r="B1324" s="5"/>
      <c r="C1324" s="5"/>
      <c r="D1324" s="5"/>
      <c r="E1324" s="5"/>
      <c r="F1324" s="5"/>
      <c r="G1324" s="7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5"/>
      <c r="B1325" s="5"/>
      <c r="C1325" s="5"/>
      <c r="D1325" s="5"/>
      <c r="E1325" s="5"/>
      <c r="F1325" s="5"/>
      <c r="G1325" s="7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5"/>
      <c r="B1326" s="5"/>
      <c r="C1326" s="5"/>
      <c r="D1326" s="5"/>
      <c r="E1326" s="5"/>
      <c r="F1326" s="5"/>
      <c r="G1326" s="7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5"/>
      <c r="B1327" s="5"/>
      <c r="C1327" s="5"/>
      <c r="D1327" s="5"/>
      <c r="E1327" s="5"/>
      <c r="F1327" s="5"/>
      <c r="G1327" s="7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5"/>
      <c r="B1328" s="5"/>
      <c r="C1328" s="5"/>
      <c r="D1328" s="5"/>
      <c r="E1328" s="5"/>
      <c r="F1328" s="5"/>
      <c r="G1328" s="7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5"/>
      <c r="B1329" s="5"/>
      <c r="C1329" s="5"/>
      <c r="D1329" s="5"/>
      <c r="E1329" s="5"/>
      <c r="F1329" s="5"/>
      <c r="G1329" s="7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5"/>
      <c r="B1330" s="5"/>
      <c r="C1330" s="5"/>
      <c r="D1330" s="5"/>
      <c r="E1330" s="5"/>
      <c r="F1330" s="5"/>
      <c r="G1330" s="7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5"/>
      <c r="B1331" s="5"/>
      <c r="C1331" s="5"/>
      <c r="D1331" s="5"/>
      <c r="E1331" s="5"/>
      <c r="F1331" s="5"/>
      <c r="G1331" s="7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5"/>
      <c r="B1332" s="5"/>
      <c r="C1332" s="5"/>
      <c r="D1332" s="5"/>
      <c r="E1332" s="5"/>
      <c r="F1332" s="5"/>
      <c r="G1332" s="7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5"/>
      <c r="B1333" s="5"/>
      <c r="C1333" s="5"/>
      <c r="D1333" s="5"/>
      <c r="E1333" s="5"/>
      <c r="F1333" s="5"/>
      <c r="G1333" s="7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5"/>
      <c r="B1334" s="5"/>
      <c r="C1334" s="5"/>
      <c r="D1334" s="5"/>
      <c r="E1334" s="5"/>
      <c r="F1334" s="5"/>
      <c r="G1334" s="7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5"/>
      <c r="B1335" s="5"/>
      <c r="C1335" s="5"/>
      <c r="D1335" s="5"/>
      <c r="E1335" s="5"/>
      <c r="F1335" s="5"/>
      <c r="G1335" s="7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5"/>
      <c r="B1336" s="5"/>
      <c r="C1336" s="5"/>
      <c r="D1336" s="5"/>
      <c r="E1336" s="5"/>
      <c r="F1336" s="5"/>
      <c r="G1336" s="7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5"/>
      <c r="B1337" s="5"/>
      <c r="C1337" s="5"/>
      <c r="D1337" s="5"/>
      <c r="E1337" s="5"/>
      <c r="F1337" s="5"/>
      <c r="G1337" s="7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5"/>
      <c r="B1338" s="5"/>
      <c r="C1338" s="5"/>
      <c r="D1338" s="5"/>
      <c r="E1338" s="5"/>
      <c r="F1338" s="5"/>
      <c r="G1338" s="7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5"/>
      <c r="B1339" s="5"/>
      <c r="C1339" s="5"/>
      <c r="D1339" s="5"/>
      <c r="E1339" s="5"/>
      <c r="F1339" s="5"/>
      <c r="G1339" s="7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5"/>
      <c r="B1340" s="5"/>
      <c r="C1340" s="5"/>
      <c r="D1340" s="5"/>
      <c r="E1340" s="5"/>
      <c r="F1340" s="5"/>
      <c r="G1340" s="7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5"/>
      <c r="B1341" s="5"/>
      <c r="C1341" s="5"/>
      <c r="D1341" s="5"/>
      <c r="E1341" s="5"/>
      <c r="F1341" s="5"/>
      <c r="G1341" s="7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5"/>
      <c r="B1342" s="5"/>
      <c r="C1342" s="5"/>
      <c r="D1342" s="5"/>
      <c r="E1342" s="5"/>
      <c r="F1342" s="5"/>
      <c r="G1342" s="7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5"/>
      <c r="B1343" s="5"/>
      <c r="C1343" s="5"/>
      <c r="D1343" s="5"/>
      <c r="E1343" s="5"/>
      <c r="F1343" s="5"/>
      <c r="G1343" s="7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5"/>
      <c r="B1344" s="5"/>
      <c r="C1344" s="5"/>
      <c r="D1344" s="5"/>
      <c r="E1344" s="5"/>
      <c r="F1344" s="5"/>
      <c r="G1344" s="7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5"/>
      <c r="B1345" s="5"/>
      <c r="C1345" s="5"/>
      <c r="D1345" s="5"/>
      <c r="E1345" s="5"/>
      <c r="F1345" s="5"/>
      <c r="G1345" s="7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5"/>
      <c r="B1346" s="5"/>
      <c r="C1346" s="5"/>
      <c r="D1346" s="5"/>
      <c r="E1346" s="5"/>
      <c r="F1346" s="5"/>
      <c r="G1346" s="7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5"/>
      <c r="B1347" s="5"/>
      <c r="C1347" s="5"/>
      <c r="D1347" s="5"/>
      <c r="E1347" s="5"/>
      <c r="F1347" s="5"/>
      <c r="G1347" s="7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5"/>
      <c r="B1348" s="5"/>
      <c r="C1348" s="5"/>
      <c r="D1348" s="5"/>
      <c r="E1348" s="5"/>
      <c r="F1348" s="5"/>
      <c r="G1348" s="7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5"/>
      <c r="B1349" s="5"/>
      <c r="C1349" s="5"/>
      <c r="D1349" s="5"/>
      <c r="E1349" s="5"/>
      <c r="F1349" s="5"/>
      <c r="G1349" s="7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5"/>
      <c r="B1350" s="5"/>
      <c r="C1350" s="5"/>
      <c r="D1350" s="5"/>
      <c r="E1350" s="5"/>
      <c r="F1350" s="5"/>
      <c r="G1350" s="7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5"/>
      <c r="B1351" s="5"/>
      <c r="C1351" s="5"/>
      <c r="D1351" s="5"/>
      <c r="E1351" s="5"/>
      <c r="F1351" s="5"/>
      <c r="G1351" s="7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5"/>
      <c r="B1352" s="5"/>
      <c r="C1352" s="5"/>
      <c r="D1352" s="5"/>
      <c r="E1352" s="5"/>
      <c r="F1352" s="5"/>
      <c r="G1352" s="7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5"/>
      <c r="B1353" s="5"/>
      <c r="C1353" s="5"/>
      <c r="D1353" s="5"/>
      <c r="E1353" s="5"/>
      <c r="F1353" s="5"/>
      <c r="G1353" s="7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5"/>
      <c r="B1354" s="5"/>
      <c r="C1354" s="5"/>
      <c r="D1354" s="5"/>
      <c r="E1354" s="5"/>
      <c r="F1354" s="5"/>
      <c r="G1354" s="7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5"/>
      <c r="B1355" s="5"/>
      <c r="C1355" s="5"/>
      <c r="D1355" s="5"/>
      <c r="E1355" s="5"/>
      <c r="F1355" s="5"/>
      <c r="G1355" s="7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5"/>
      <c r="B1356" s="5"/>
      <c r="C1356" s="5"/>
      <c r="D1356" s="5"/>
      <c r="E1356" s="5"/>
      <c r="F1356" s="5"/>
      <c r="G1356" s="7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5"/>
      <c r="B1357" s="5"/>
      <c r="C1357" s="5"/>
      <c r="D1357" s="5"/>
      <c r="E1357" s="5"/>
      <c r="F1357" s="5"/>
      <c r="G1357" s="7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5"/>
      <c r="B1358" s="5"/>
      <c r="C1358" s="5"/>
      <c r="D1358" s="5"/>
      <c r="E1358" s="5"/>
      <c r="F1358" s="5"/>
      <c r="G1358" s="7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5"/>
      <c r="B1359" s="5"/>
      <c r="C1359" s="5"/>
      <c r="D1359" s="5"/>
      <c r="E1359" s="5"/>
      <c r="F1359" s="5"/>
      <c r="G1359" s="7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5"/>
      <c r="B1360" s="5"/>
      <c r="C1360" s="5"/>
      <c r="D1360" s="5"/>
      <c r="E1360" s="5"/>
      <c r="F1360" s="5"/>
      <c r="G1360" s="7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5"/>
      <c r="B1361" s="5"/>
      <c r="C1361" s="5"/>
      <c r="D1361" s="5"/>
      <c r="E1361" s="5"/>
      <c r="F1361" s="5"/>
      <c r="G1361" s="7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5"/>
      <c r="B1362" s="5"/>
      <c r="C1362" s="5"/>
      <c r="D1362" s="5"/>
      <c r="E1362" s="5"/>
      <c r="F1362" s="5"/>
      <c r="G1362" s="7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5"/>
      <c r="B1363" s="5"/>
      <c r="C1363" s="5"/>
      <c r="D1363" s="5"/>
      <c r="E1363" s="5"/>
      <c r="F1363" s="5"/>
      <c r="G1363" s="7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5"/>
      <c r="B1364" s="5"/>
      <c r="C1364" s="5"/>
      <c r="D1364" s="5"/>
      <c r="E1364" s="5"/>
      <c r="F1364" s="5"/>
      <c r="G1364" s="7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5"/>
      <c r="B1365" s="5"/>
      <c r="C1365" s="5"/>
      <c r="D1365" s="5"/>
      <c r="E1365" s="5"/>
      <c r="F1365" s="5"/>
      <c r="G1365" s="7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5"/>
      <c r="B1366" s="5"/>
      <c r="C1366" s="5"/>
      <c r="D1366" s="5"/>
      <c r="E1366" s="5"/>
      <c r="F1366" s="5"/>
      <c r="G1366" s="7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5"/>
      <c r="B1367" s="5"/>
      <c r="C1367" s="5"/>
      <c r="D1367" s="5"/>
      <c r="E1367" s="5"/>
      <c r="F1367" s="5"/>
      <c r="G1367" s="7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5"/>
      <c r="B1368" s="5"/>
      <c r="C1368" s="5"/>
      <c r="D1368" s="5"/>
      <c r="E1368" s="5"/>
      <c r="F1368" s="5"/>
      <c r="G1368" s="7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5"/>
      <c r="B1369" s="5"/>
      <c r="C1369" s="5"/>
      <c r="D1369" s="5"/>
      <c r="E1369" s="5"/>
      <c r="F1369" s="5"/>
      <c r="G1369" s="7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5"/>
      <c r="B1370" s="5"/>
      <c r="C1370" s="5"/>
      <c r="D1370" s="5"/>
      <c r="E1370" s="5"/>
      <c r="F1370" s="5"/>
      <c r="G1370" s="7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5"/>
      <c r="B1371" s="5"/>
      <c r="C1371" s="5"/>
      <c r="D1371" s="5"/>
      <c r="E1371" s="5"/>
      <c r="F1371" s="5"/>
      <c r="G1371" s="7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5"/>
      <c r="B1372" s="5"/>
      <c r="C1372" s="5"/>
      <c r="D1372" s="5"/>
      <c r="E1372" s="5"/>
      <c r="F1372" s="5"/>
      <c r="G1372" s="7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5"/>
      <c r="B1373" s="5"/>
      <c r="C1373" s="5"/>
      <c r="D1373" s="5"/>
      <c r="E1373" s="5"/>
      <c r="F1373" s="5"/>
      <c r="G1373" s="7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5"/>
      <c r="B1374" s="5"/>
      <c r="C1374" s="5"/>
      <c r="D1374" s="5"/>
      <c r="E1374" s="5"/>
      <c r="F1374" s="5"/>
      <c r="G1374" s="7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5"/>
      <c r="B1375" s="5"/>
      <c r="C1375" s="5"/>
      <c r="D1375" s="5"/>
      <c r="E1375" s="5"/>
      <c r="F1375" s="5"/>
      <c r="G1375" s="7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5"/>
      <c r="B1376" s="5"/>
      <c r="C1376" s="5"/>
      <c r="D1376" s="5"/>
      <c r="E1376" s="5"/>
      <c r="F1376" s="5"/>
      <c r="G1376" s="7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5"/>
      <c r="B1377" s="5"/>
      <c r="C1377" s="5"/>
      <c r="D1377" s="5"/>
      <c r="E1377" s="5"/>
      <c r="F1377" s="5"/>
      <c r="G1377" s="7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5"/>
      <c r="B1378" s="5"/>
      <c r="C1378" s="5"/>
      <c r="D1378" s="5"/>
      <c r="E1378" s="5"/>
      <c r="F1378" s="5"/>
      <c r="G1378" s="7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5"/>
      <c r="B1379" s="5"/>
      <c r="C1379" s="5"/>
      <c r="D1379" s="5"/>
      <c r="E1379" s="5"/>
      <c r="F1379" s="5"/>
      <c r="G1379" s="7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5"/>
      <c r="B1380" s="5"/>
      <c r="C1380" s="5"/>
      <c r="D1380" s="5"/>
      <c r="E1380" s="5"/>
      <c r="F1380" s="5"/>
      <c r="G1380" s="7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5"/>
      <c r="B1381" s="5"/>
      <c r="C1381" s="5"/>
      <c r="D1381" s="5"/>
      <c r="E1381" s="5"/>
      <c r="F1381" s="5"/>
      <c r="G1381" s="7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5"/>
      <c r="B1382" s="5"/>
      <c r="C1382" s="5"/>
      <c r="D1382" s="5"/>
      <c r="E1382" s="5"/>
      <c r="F1382" s="5"/>
      <c r="G1382" s="7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5"/>
      <c r="B1383" s="5"/>
      <c r="C1383" s="5"/>
      <c r="D1383" s="5"/>
      <c r="E1383" s="5"/>
      <c r="F1383" s="5"/>
      <c r="G1383" s="7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5"/>
      <c r="B1384" s="5"/>
      <c r="C1384" s="5"/>
      <c r="D1384" s="5"/>
      <c r="E1384" s="5"/>
      <c r="F1384" s="5"/>
      <c r="G1384" s="7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5"/>
      <c r="B1385" s="5"/>
      <c r="C1385" s="5"/>
      <c r="D1385" s="5"/>
      <c r="E1385" s="5"/>
      <c r="F1385" s="5"/>
      <c r="G1385" s="7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5"/>
      <c r="B1386" s="5"/>
      <c r="C1386" s="5"/>
      <c r="D1386" s="5"/>
      <c r="E1386" s="5"/>
      <c r="F1386" s="5"/>
      <c r="G1386" s="7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5"/>
      <c r="B1387" s="5"/>
      <c r="C1387" s="5"/>
      <c r="D1387" s="5"/>
      <c r="E1387" s="5"/>
      <c r="F1387" s="5"/>
      <c r="G1387" s="7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5"/>
      <c r="B1388" s="5"/>
      <c r="C1388" s="5"/>
      <c r="D1388" s="5"/>
      <c r="E1388" s="5"/>
      <c r="F1388" s="5"/>
      <c r="G1388" s="7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5"/>
      <c r="B1389" s="5"/>
      <c r="C1389" s="5"/>
      <c r="D1389" s="5"/>
      <c r="E1389" s="5"/>
      <c r="F1389" s="5"/>
      <c r="G1389" s="7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5"/>
      <c r="B1390" s="5"/>
      <c r="C1390" s="5"/>
      <c r="D1390" s="5"/>
      <c r="E1390" s="5"/>
      <c r="F1390" s="5"/>
      <c r="G1390" s="7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5"/>
      <c r="B1391" s="5"/>
      <c r="C1391" s="5"/>
      <c r="D1391" s="5"/>
      <c r="E1391" s="5"/>
      <c r="F1391" s="5"/>
      <c r="G1391" s="7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5"/>
      <c r="B1392" s="5"/>
      <c r="C1392" s="5"/>
      <c r="D1392" s="5"/>
      <c r="E1392" s="5"/>
      <c r="F1392" s="5"/>
      <c r="G1392" s="7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5"/>
      <c r="B1393" s="5"/>
      <c r="C1393" s="5"/>
      <c r="D1393" s="5"/>
      <c r="E1393" s="5"/>
      <c r="F1393" s="5"/>
      <c r="G1393" s="7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5"/>
      <c r="B1394" s="5"/>
      <c r="C1394" s="5"/>
      <c r="D1394" s="5"/>
      <c r="E1394" s="5"/>
      <c r="F1394" s="5"/>
      <c r="G1394" s="7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5"/>
      <c r="B1395" s="5"/>
      <c r="C1395" s="5"/>
      <c r="D1395" s="5"/>
      <c r="E1395" s="5"/>
      <c r="F1395" s="5"/>
      <c r="G1395" s="7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5"/>
      <c r="B1396" s="5"/>
      <c r="C1396" s="5"/>
      <c r="D1396" s="5"/>
      <c r="E1396" s="5"/>
      <c r="F1396" s="5"/>
      <c r="G1396" s="7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5"/>
      <c r="B1397" s="5"/>
      <c r="C1397" s="5"/>
      <c r="D1397" s="5"/>
      <c r="E1397" s="5"/>
      <c r="F1397" s="5"/>
      <c r="G1397" s="7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5"/>
      <c r="B1398" s="5"/>
      <c r="C1398" s="5"/>
      <c r="D1398" s="5"/>
      <c r="E1398" s="5"/>
      <c r="F1398" s="5"/>
      <c r="G1398" s="7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5"/>
      <c r="B1399" s="5"/>
      <c r="C1399" s="5"/>
      <c r="D1399" s="5"/>
      <c r="E1399" s="5"/>
      <c r="F1399" s="5"/>
      <c r="G1399" s="7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5"/>
      <c r="B1400" s="5"/>
      <c r="C1400" s="5"/>
      <c r="D1400" s="5"/>
      <c r="E1400" s="5"/>
      <c r="F1400" s="5"/>
      <c r="G1400" s="7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5"/>
      <c r="B1401" s="5"/>
      <c r="C1401" s="5"/>
      <c r="D1401" s="5"/>
      <c r="E1401" s="5"/>
      <c r="F1401" s="5"/>
      <c r="G1401" s="7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5"/>
      <c r="B1402" s="5"/>
      <c r="C1402" s="5"/>
      <c r="D1402" s="5"/>
      <c r="E1402" s="5"/>
      <c r="F1402" s="5"/>
      <c r="G1402" s="7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5"/>
      <c r="B1403" s="5"/>
      <c r="C1403" s="5"/>
      <c r="D1403" s="5"/>
      <c r="E1403" s="5"/>
      <c r="F1403" s="5"/>
      <c r="G1403" s="7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5"/>
      <c r="B1404" s="5"/>
      <c r="C1404" s="5"/>
      <c r="D1404" s="5"/>
      <c r="E1404" s="5"/>
      <c r="F1404" s="5"/>
      <c r="G1404" s="7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5"/>
      <c r="B1405" s="5"/>
      <c r="C1405" s="5"/>
      <c r="D1405" s="5"/>
      <c r="E1405" s="5"/>
      <c r="F1405" s="5"/>
      <c r="G1405" s="7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5"/>
      <c r="B1406" s="5"/>
      <c r="C1406" s="5"/>
      <c r="D1406" s="5"/>
      <c r="E1406" s="5"/>
      <c r="F1406" s="5"/>
      <c r="G1406" s="7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5"/>
      <c r="B1407" s="5"/>
      <c r="C1407" s="5"/>
      <c r="D1407" s="5"/>
      <c r="E1407" s="5"/>
      <c r="F1407" s="5"/>
      <c r="G1407" s="7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5"/>
      <c r="B1408" s="5"/>
      <c r="C1408" s="5"/>
      <c r="D1408" s="5"/>
      <c r="E1408" s="5"/>
      <c r="F1408" s="5"/>
      <c r="G1408" s="7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5"/>
      <c r="B1409" s="5"/>
      <c r="C1409" s="5"/>
      <c r="D1409" s="5"/>
      <c r="E1409" s="5"/>
      <c r="F1409" s="5"/>
      <c r="G1409" s="7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5"/>
      <c r="B1410" s="5"/>
      <c r="C1410" s="5"/>
      <c r="D1410" s="5"/>
      <c r="E1410" s="5"/>
      <c r="F1410" s="5"/>
      <c r="G1410" s="7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5"/>
      <c r="B1411" s="5"/>
      <c r="C1411" s="5"/>
      <c r="D1411" s="5"/>
      <c r="E1411" s="5"/>
      <c r="F1411" s="5"/>
      <c r="G1411" s="7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5"/>
      <c r="B1412" s="5"/>
      <c r="C1412" s="5"/>
      <c r="D1412" s="5"/>
      <c r="E1412" s="5"/>
      <c r="F1412" s="5"/>
      <c r="G1412" s="7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5"/>
      <c r="B1413" s="5"/>
      <c r="C1413" s="5"/>
      <c r="D1413" s="5"/>
      <c r="E1413" s="5"/>
      <c r="F1413" s="5"/>
      <c r="G1413" s="7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5"/>
      <c r="B1414" s="5"/>
      <c r="C1414" s="5"/>
      <c r="D1414" s="5"/>
      <c r="E1414" s="5"/>
      <c r="F1414" s="5"/>
      <c r="G1414" s="7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5"/>
      <c r="B1415" s="5"/>
      <c r="C1415" s="5"/>
      <c r="D1415" s="5"/>
      <c r="E1415" s="5"/>
      <c r="F1415" s="5"/>
      <c r="G1415" s="7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5"/>
      <c r="B1416" s="5"/>
      <c r="C1416" s="5"/>
      <c r="D1416" s="5"/>
      <c r="E1416" s="5"/>
      <c r="F1416" s="5"/>
      <c r="G1416" s="7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5"/>
      <c r="B1417" s="5"/>
      <c r="C1417" s="5"/>
      <c r="D1417" s="5"/>
      <c r="E1417" s="5"/>
      <c r="F1417" s="5"/>
      <c r="G1417" s="7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5"/>
      <c r="B1418" s="5"/>
      <c r="C1418" s="5"/>
      <c r="D1418" s="5"/>
      <c r="E1418" s="5"/>
      <c r="F1418" s="5"/>
      <c r="G1418" s="7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5"/>
      <c r="B1419" s="5"/>
      <c r="C1419" s="5"/>
      <c r="D1419" s="5"/>
      <c r="E1419" s="5"/>
      <c r="F1419" s="5"/>
      <c r="G1419" s="7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5"/>
      <c r="B1420" s="5"/>
      <c r="C1420" s="5"/>
      <c r="D1420" s="5"/>
      <c r="E1420" s="5"/>
      <c r="F1420" s="5"/>
      <c r="G1420" s="7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5"/>
      <c r="B1421" s="5"/>
      <c r="C1421" s="5"/>
      <c r="D1421" s="5"/>
      <c r="E1421" s="5"/>
      <c r="F1421" s="5"/>
      <c r="G1421" s="7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5"/>
      <c r="B1422" s="5"/>
      <c r="C1422" s="5"/>
      <c r="D1422" s="5"/>
      <c r="E1422" s="5"/>
      <c r="F1422" s="5"/>
      <c r="G1422" s="7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5"/>
      <c r="B1423" s="5"/>
      <c r="C1423" s="5"/>
      <c r="D1423" s="5"/>
      <c r="E1423" s="5"/>
      <c r="F1423" s="5"/>
      <c r="G1423" s="7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5"/>
      <c r="B1424" s="5"/>
      <c r="C1424" s="5"/>
      <c r="D1424" s="5"/>
      <c r="E1424" s="5"/>
      <c r="F1424" s="5"/>
      <c r="G1424" s="7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5"/>
      <c r="B1425" s="5"/>
      <c r="C1425" s="5"/>
      <c r="D1425" s="5"/>
      <c r="E1425" s="5"/>
      <c r="F1425" s="5"/>
      <c r="G1425" s="7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5"/>
      <c r="B1426" s="5"/>
      <c r="C1426" s="5"/>
      <c r="D1426" s="5"/>
      <c r="E1426" s="5"/>
      <c r="F1426" s="5"/>
      <c r="G1426" s="7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5"/>
      <c r="B1427" s="5"/>
      <c r="C1427" s="5"/>
      <c r="D1427" s="5"/>
      <c r="E1427" s="5"/>
      <c r="F1427" s="5"/>
      <c r="G1427" s="7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5"/>
      <c r="B1428" s="5"/>
      <c r="C1428" s="5"/>
      <c r="D1428" s="5"/>
      <c r="E1428" s="5"/>
      <c r="F1428" s="5"/>
      <c r="G1428" s="7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5"/>
      <c r="B1429" s="5"/>
      <c r="C1429" s="5"/>
      <c r="D1429" s="5"/>
      <c r="E1429" s="5"/>
      <c r="F1429" s="5"/>
      <c r="G1429" s="7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5"/>
      <c r="B1430" s="5"/>
      <c r="C1430" s="5"/>
      <c r="D1430" s="5"/>
      <c r="E1430" s="5"/>
      <c r="F1430" s="5"/>
      <c r="G1430" s="7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5"/>
      <c r="B1431" s="5"/>
      <c r="C1431" s="5"/>
      <c r="D1431" s="5"/>
      <c r="E1431" s="5"/>
      <c r="F1431" s="5"/>
      <c r="G1431" s="7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5"/>
      <c r="B1432" s="5"/>
      <c r="C1432" s="5"/>
      <c r="D1432" s="5"/>
      <c r="E1432" s="5"/>
      <c r="F1432" s="5"/>
      <c r="G1432" s="7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5"/>
      <c r="B1433" s="5"/>
      <c r="C1433" s="5"/>
      <c r="D1433" s="5"/>
      <c r="E1433" s="5"/>
      <c r="F1433" s="5"/>
      <c r="G1433" s="7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5"/>
      <c r="B1434" s="5"/>
      <c r="C1434" s="5"/>
      <c r="D1434" s="5"/>
      <c r="E1434" s="5"/>
      <c r="F1434" s="5"/>
      <c r="G1434" s="7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5"/>
      <c r="B1435" s="5"/>
      <c r="C1435" s="5"/>
      <c r="D1435" s="5"/>
      <c r="E1435" s="5"/>
      <c r="F1435" s="5"/>
      <c r="G1435" s="7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5"/>
      <c r="B1436" s="5"/>
      <c r="C1436" s="5"/>
      <c r="D1436" s="5"/>
      <c r="E1436" s="5"/>
      <c r="F1436" s="5"/>
      <c r="G1436" s="7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5"/>
      <c r="B1437" s="5"/>
      <c r="C1437" s="5"/>
      <c r="D1437" s="5"/>
      <c r="E1437" s="5"/>
      <c r="F1437" s="5"/>
      <c r="G1437" s="7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5"/>
      <c r="B1438" s="5"/>
      <c r="C1438" s="5"/>
      <c r="D1438" s="5"/>
      <c r="E1438" s="5"/>
      <c r="F1438" s="5"/>
      <c r="G1438" s="7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5"/>
      <c r="B1439" s="5"/>
      <c r="C1439" s="5"/>
      <c r="D1439" s="5"/>
      <c r="E1439" s="5"/>
      <c r="F1439" s="5"/>
      <c r="G1439" s="7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5"/>
      <c r="B1440" s="5"/>
      <c r="C1440" s="5"/>
      <c r="D1440" s="5"/>
      <c r="E1440" s="5"/>
      <c r="F1440" s="5"/>
      <c r="G1440" s="7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5"/>
      <c r="B1441" s="5"/>
      <c r="C1441" s="5"/>
      <c r="D1441" s="5"/>
      <c r="E1441" s="5"/>
      <c r="F1441" s="5"/>
      <c r="G1441" s="7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5"/>
      <c r="B1442" s="5"/>
      <c r="C1442" s="5"/>
      <c r="D1442" s="5"/>
      <c r="E1442" s="5"/>
      <c r="F1442" s="5"/>
      <c r="G1442" s="7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5"/>
      <c r="B1443" s="5"/>
      <c r="C1443" s="5"/>
      <c r="D1443" s="5"/>
      <c r="E1443" s="5"/>
      <c r="F1443" s="5"/>
      <c r="G1443" s="7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5"/>
      <c r="B1444" s="5"/>
      <c r="C1444" s="5"/>
      <c r="D1444" s="5"/>
      <c r="E1444" s="5"/>
      <c r="F1444" s="5"/>
      <c r="G1444" s="7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5"/>
      <c r="B1445" s="5"/>
      <c r="C1445" s="5"/>
      <c r="D1445" s="5"/>
      <c r="E1445" s="5"/>
      <c r="F1445" s="5"/>
      <c r="G1445" s="7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5"/>
      <c r="B1446" s="5"/>
      <c r="C1446" s="5"/>
      <c r="D1446" s="5"/>
      <c r="E1446" s="5"/>
      <c r="F1446" s="5"/>
      <c r="G1446" s="7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5"/>
      <c r="B1447" s="5"/>
      <c r="C1447" s="5"/>
      <c r="D1447" s="5"/>
      <c r="E1447" s="5"/>
      <c r="F1447" s="5"/>
      <c r="G1447" s="7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5"/>
      <c r="B1448" s="5"/>
      <c r="C1448" s="5"/>
      <c r="D1448" s="5"/>
      <c r="E1448" s="5"/>
      <c r="F1448" s="5"/>
      <c r="G1448" s="7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5"/>
      <c r="B1449" s="5"/>
      <c r="C1449" s="5"/>
      <c r="D1449" s="5"/>
      <c r="E1449" s="5"/>
      <c r="F1449" s="5"/>
      <c r="G1449" s="7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5"/>
      <c r="B1450" s="5"/>
      <c r="C1450" s="5"/>
      <c r="D1450" s="5"/>
      <c r="E1450" s="5"/>
      <c r="F1450" s="5"/>
      <c r="G1450" s="7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5"/>
      <c r="B1451" s="5"/>
      <c r="C1451" s="5"/>
      <c r="D1451" s="5"/>
      <c r="E1451" s="5"/>
      <c r="F1451" s="5"/>
      <c r="G1451" s="7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5"/>
      <c r="B1452" s="5"/>
      <c r="C1452" s="5"/>
      <c r="D1452" s="5"/>
      <c r="E1452" s="5"/>
      <c r="F1452" s="5"/>
      <c r="G1452" s="7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5"/>
      <c r="B1453" s="5"/>
      <c r="C1453" s="5"/>
      <c r="D1453" s="5"/>
      <c r="E1453" s="5"/>
      <c r="F1453" s="5"/>
      <c r="G1453" s="7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5"/>
      <c r="B1454" s="5"/>
      <c r="C1454" s="5"/>
      <c r="D1454" s="5"/>
      <c r="E1454" s="5"/>
      <c r="F1454" s="5"/>
      <c r="G1454" s="7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5"/>
      <c r="B1455" s="5"/>
      <c r="C1455" s="5"/>
      <c r="D1455" s="5"/>
      <c r="E1455" s="5"/>
      <c r="F1455" s="5"/>
      <c r="G1455" s="7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5"/>
      <c r="B1456" s="5"/>
      <c r="C1456" s="5"/>
      <c r="D1456" s="5"/>
      <c r="E1456" s="5"/>
      <c r="F1456" s="5"/>
      <c r="G1456" s="7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5"/>
      <c r="B1457" s="5"/>
      <c r="C1457" s="5"/>
      <c r="D1457" s="5"/>
      <c r="E1457" s="5"/>
      <c r="F1457" s="5"/>
      <c r="G1457" s="7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5"/>
      <c r="B1458" s="5"/>
      <c r="C1458" s="5"/>
      <c r="D1458" s="5"/>
      <c r="E1458" s="5"/>
      <c r="F1458" s="5"/>
      <c r="G1458" s="7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5"/>
      <c r="B1459" s="5"/>
      <c r="C1459" s="5"/>
      <c r="D1459" s="5"/>
      <c r="E1459" s="5"/>
      <c r="F1459" s="5"/>
      <c r="G1459" s="7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5"/>
      <c r="B1460" s="5"/>
      <c r="C1460" s="5"/>
      <c r="D1460" s="5"/>
      <c r="E1460" s="5"/>
      <c r="F1460" s="5"/>
      <c r="G1460" s="7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5"/>
      <c r="B1461" s="5"/>
      <c r="C1461" s="5"/>
      <c r="D1461" s="5"/>
      <c r="E1461" s="5"/>
      <c r="F1461" s="5"/>
      <c r="G1461" s="7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5"/>
      <c r="B1462" s="5"/>
      <c r="C1462" s="5"/>
      <c r="D1462" s="5"/>
      <c r="E1462" s="5"/>
      <c r="F1462" s="5"/>
      <c r="G1462" s="7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5"/>
      <c r="B1463" s="5"/>
      <c r="C1463" s="5"/>
      <c r="D1463" s="5"/>
      <c r="E1463" s="5"/>
      <c r="F1463" s="5"/>
      <c r="G1463" s="7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5"/>
      <c r="B1464" s="5"/>
      <c r="C1464" s="5"/>
      <c r="D1464" s="5"/>
      <c r="E1464" s="5"/>
      <c r="F1464" s="5"/>
      <c r="G1464" s="7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5"/>
      <c r="B1465" s="5"/>
      <c r="C1465" s="5"/>
      <c r="D1465" s="5"/>
      <c r="E1465" s="5"/>
      <c r="F1465" s="5"/>
      <c r="G1465" s="7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5"/>
      <c r="B1466" s="5"/>
      <c r="C1466" s="5"/>
      <c r="D1466" s="5"/>
      <c r="E1466" s="5"/>
      <c r="F1466" s="5"/>
      <c r="G1466" s="7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5"/>
      <c r="B1467" s="5"/>
      <c r="C1467" s="5"/>
      <c r="D1467" s="5"/>
      <c r="E1467" s="5"/>
      <c r="F1467" s="5"/>
      <c r="G1467" s="7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5"/>
      <c r="B1468" s="5"/>
      <c r="C1468" s="5"/>
      <c r="D1468" s="5"/>
      <c r="E1468" s="5"/>
      <c r="F1468" s="5"/>
      <c r="G1468" s="7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5"/>
      <c r="B1469" s="5"/>
      <c r="C1469" s="5"/>
      <c r="D1469" s="5"/>
      <c r="E1469" s="5"/>
      <c r="F1469" s="5"/>
      <c r="G1469" s="7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5"/>
      <c r="B1470" s="5"/>
      <c r="C1470" s="5"/>
      <c r="D1470" s="5"/>
      <c r="E1470" s="5"/>
      <c r="F1470" s="5"/>
      <c r="G1470" s="7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5"/>
      <c r="B1471" s="5"/>
      <c r="C1471" s="5"/>
      <c r="D1471" s="5"/>
      <c r="E1471" s="5"/>
      <c r="F1471" s="5"/>
      <c r="G1471" s="7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5"/>
      <c r="B1472" s="5"/>
      <c r="C1472" s="5"/>
      <c r="D1472" s="5"/>
      <c r="E1472" s="5"/>
      <c r="F1472" s="5"/>
      <c r="G1472" s="7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5"/>
      <c r="B1473" s="5"/>
      <c r="C1473" s="5"/>
      <c r="D1473" s="5"/>
      <c r="E1473" s="5"/>
      <c r="F1473" s="5"/>
      <c r="G1473" s="7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5"/>
      <c r="B1474" s="5"/>
      <c r="C1474" s="5"/>
      <c r="D1474" s="5"/>
      <c r="E1474" s="5"/>
      <c r="F1474" s="5"/>
      <c r="G1474" s="7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5"/>
      <c r="B1475" s="5"/>
      <c r="C1475" s="5"/>
      <c r="D1475" s="5"/>
      <c r="E1475" s="5"/>
      <c r="F1475" s="5"/>
      <c r="G1475" s="7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5"/>
      <c r="B1476" s="5"/>
      <c r="C1476" s="5"/>
      <c r="D1476" s="5"/>
      <c r="E1476" s="5"/>
      <c r="F1476" s="5"/>
      <c r="G1476" s="7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5"/>
      <c r="B1477" s="5"/>
      <c r="C1477" s="5"/>
      <c r="D1477" s="5"/>
      <c r="E1477" s="5"/>
      <c r="F1477" s="5"/>
      <c r="G1477" s="7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5"/>
      <c r="B1478" s="5"/>
      <c r="C1478" s="5"/>
      <c r="D1478" s="5"/>
      <c r="E1478" s="5"/>
      <c r="F1478" s="5"/>
      <c r="G1478" s="7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5"/>
      <c r="B1479" s="5"/>
      <c r="C1479" s="5"/>
      <c r="D1479" s="5"/>
      <c r="E1479" s="5"/>
      <c r="F1479" s="5"/>
      <c r="G1479" s="7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5"/>
      <c r="B1480" s="5"/>
      <c r="C1480" s="5"/>
      <c r="D1480" s="5"/>
      <c r="E1480" s="5"/>
      <c r="F1480" s="5"/>
      <c r="G1480" s="7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5"/>
      <c r="B1481" s="5"/>
      <c r="C1481" s="5"/>
      <c r="D1481" s="5"/>
      <c r="E1481" s="5"/>
      <c r="F1481" s="5"/>
      <c r="G1481" s="7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5"/>
      <c r="B1482" s="5"/>
      <c r="C1482" s="5"/>
      <c r="D1482" s="5"/>
      <c r="E1482" s="5"/>
      <c r="F1482" s="5"/>
      <c r="G1482" s="7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5"/>
      <c r="B1483" s="5"/>
      <c r="C1483" s="5"/>
      <c r="D1483" s="5"/>
      <c r="E1483" s="5"/>
      <c r="F1483" s="5"/>
      <c r="G1483" s="7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5"/>
      <c r="B1484" s="5"/>
      <c r="C1484" s="5"/>
      <c r="D1484" s="5"/>
      <c r="E1484" s="5"/>
      <c r="F1484" s="5"/>
      <c r="G1484" s="7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5"/>
      <c r="B1485" s="5"/>
      <c r="C1485" s="5"/>
      <c r="D1485" s="5"/>
      <c r="E1485" s="5"/>
      <c r="F1485" s="5"/>
      <c r="G1485" s="7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5"/>
      <c r="B1486" s="5"/>
      <c r="C1486" s="5"/>
      <c r="D1486" s="5"/>
      <c r="E1486" s="5"/>
      <c r="F1486" s="5"/>
      <c r="G1486" s="7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5"/>
      <c r="B1487" s="5"/>
      <c r="C1487" s="5"/>
      <c r="D1487" s="5"/>
      <c r="E1487" s="5"/>
      <c r="F1487" s="5"/>
      <c r="G1487" s="7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5"/>
      <c r="B1488" s="5"/>
      <c r="C1488" s="5"/>
      <c r="D1488" s="5"/>
      <c r="E1488" s="5"/>
      <c r="F1488" s="5"/>
      <c r="G1488" s="7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5"/>
      <c r="B1489" s="5"/>
      <c r="C1489" s="5"/>
      <c r="D1489" s="5"/>
      <c r="E1489" s="5"/>
      <c r="F1489" s="5"/>
      <c r="G1489" s="7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5"/>
      <c r="B1490" s="5"/>
      <c r="C1490" s="5"/>
      <c r="D1490" s="5"/>
      <c r="E1490" s="5"/>
      <c r="F1490" s="5"/>
      <c r="G1490" s="7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5"/>
      <c r="B1491" s="5"/>
      <c r="C1491" s="5"/>
      <c r="D1491" s="5"/>
      <c r="E1491" s="5"/>
      <c r="F1491" s="5"/>
      <c r="G1491" s="7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5"/>
      <c r="B1492" s="5"/>
      <c r="C1492" s="5"/>
      <c r="D1492" s="5"/>
      <c r="E1492" s="5"/>
      <c r="F1492" s="5"/>
      <c r="G1492" s="7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5"/>
      <c r="B1493" s="5"/>
      <c r="C1493" s="5"/>
      <c r="D1493" s="5"/>
      <c r="E1493" s="5"/>
      <c r="F1493" s="5"/>
      <c r="G1493" s="7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5"/>
      <c r="B1494" s="5"/>
      <c r="C1494" s="5"/>
      <c r="D1494" s="5"/>
      <c r="E1494" s="5"/>
      <c r="F1494" s="5"/>
      <c r="G1494" s="7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5"/>
      <c r="B1495" s="5"/>
      <c r="C1495" s="5"/>
      <c r="D1495" s="5"/>
      <c r="E1495" s="5"/>
      <c r="F1495" s="5"/>
      <c r="G1495" s="7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5"/>
      <c r="B1496" s="5"/>
      <c r="C1496" s="5"/>
      <c r="D1496" s="5"/>
      <c r="E1496" s="5"/>
      <c r="F1496" s="5"/>
      <c r="G1496" s="7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5"/>
      <c r="B1497" s="5"/>
      <c r="C1497" s="5"/>
      <c r="D1497" s="5"/>
      <c r="E1497" s="5"/>
      <c r="F1497" s="5"/>
      <c r="G1497" s="7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5"/>
      <c r="B1498" s="5"/>
      <c r="C1498" s="5"/>
      <c r="D1498" s="5"/>
      <c r="E1498" s="5"/>
      <c r="F1498" s="5"/>
      <c r="G1498" s="7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5"/>
      <c r="B1499" s="5"/>
      <c r="C1499" s="5"/>
      <c r="D1499" s="5"/>
      <c r="E1499" s="5"/>
      <c r="F1499" s="5"/>
      <c r="G1499" s="7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5"/>
      <c r="B1500" s="5"/>
      <c r="C1500" s="5"/>
      <c r="D1500" s="5"/>
      <c r="E1500" s="5"/>
      <c r="F1500" s="5"/>
      <c r="G1500" s="7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5"/>
      <c r="B1501" s="5"/>
      <c r="C1501" s="5"/>
      <c r="D1501" s="5"/>
      <c r="E1501" s="5"/>
      <c r="F1501" s="5"/>
      <c r="G1501" s="7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5"/>
      <c r="B1502" s="5"/>
      <c r="C1502" s="5"/>
      <c r="D1502" s="5"/>
      <c r="E1502" s="5"/>
      <c r="F1502" s="5"/>
      <c r="G1502" s="7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5"/>
      <c r="B1503" s="5"/>
      <c r="C1503" s="5"/>
      <c r="D1503" s="5"/>
      <c r="E1503" s="5"/>
      <c r="F1503" s="5"/>
      <c r="G1503" s="7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5"/>
      <c r="B1504" s="5"/>
      <c r="C1504" s="5"/>
      <c r="D1504" s="5"/>
      <c r="E1504" s="5"/>
      <c r="F1504" s="5"/>
      <c r="G1504" s="7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5"/>
      <c r="B1505" s="5"/>
      <c r="C1505" s="5"/>
      <c r="D1505" s="5"/>
      <c r="E1505" s="5"/>
      <c r="F1505" s="5"/>
      <c r="G1505" s="7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5"/>
      <c r="B1506" s="5"/>
      <c r="C1506" s="5"/>
      <c r="D1506" s="5"/>
      <c r="E1506" s="5"/>
      <c r="F1506" s="5"/>
      <c r="G1506" s="7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5"/>
      <c r="B1507" s="5"/>
      <c r="C1507" s="5"/>
      <c r="D1507" s="5"/>
      <c r="E1507" s="5"/>
      <c r="F1507" s="5"/>
      <c r="G1507" s="7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5"/>
      <c r="B1508" s="5"/>
      <c r="C1508" s="5"/>
      <c r="D1508" s="5"/>
      <c r="E1508" s="5"/>
      <c r="F1508" s="5"/>
      <c r="G1508" s="7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5"/>
      <c r="B1509" s="5"/>
      <c r="C1509" s="5"/>
      <c r="D1509" s="5"/>
      <c r="E1509" s="5"/>
      <c r="F1509" s="5"/>
      <c r="G1509" s="7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5"/>
      <c r="B1510" s="5"/>
      <c r="C1510" s="5"/>
      <c r="D1510" s="5"/>
      <c r="E1510" s="5"/>
      <c r="F1510" s="5"/>
      <c r="G1510" s="7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5"/>
      <c r="B1511" s="5"/>
      <c r="C1511" s="5"/>
      <c r="D1511" s="5"/>
      <c r="E1511" s="5"/>
      <c r="F1511" s="5"/>
      <c r="G1511" s="7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5"/>
      <c r="B1512" s="5"/>
      <c r="C1512" s="5"/>
      <c r="D1512" s="5"/>
      <c r="E1512" s="5"/>
      <c r="F1512" s="5"/>
      <c r="G1512" s="7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5"/>
      <c r="B1513" s="5"/>
      <c r="C1513" s="5"/>
      <c r="D1513" s="5"/>
      <c r="E1513" s="5"/>
      <c r="F1513" s="5"/>
      <c r="G1513" s="7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5"/>
      <c r="B1514" s="5"/>
      <c r="C1514" s="5"/>
      <c r="D1514" s="5"/>
      <c r="E1514" s="5"/>
      <c r="F1514" s="5"/>
      <c r="G1514" s="7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5"/>
      <c r="B1515" s="5"/>
      <c r="C1515" s="5"/>
      <c r="D1515" s="5"/>
      <c r="E1515" s="5"/>
      <c r="F1515" s="5"/>
      <c r="G1515" s="7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5"/>
      <c r="B1516" s="5"/>
      <c r="C1516" s="5"/>
      <c r="D1516" s="5"/>
      <c r="E1516" s="5"/>
      <c r="F1516" s="5"/>
      <c r="G1516" s="7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5"/>
      <c r="B1517" s="5"/>
      <c r="C1517" s="5"/>
      <c r="D1517" s="5"/>
      <c r="E1517" s="5"/>
      <c r="F1517" s="5"/>
      <c r="G1517" s="7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5"/>
      <c r="B1518" s="5"/>
      <c r="C1518" s="5"/>
      <c r="D1518" s="5"/>
      <c r="E1518" s="5"/>
      <c r="F1518" s="5"/>
      <c r="G1518" s="7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5"/>
      <c r="B1519" s="5"/>
      <c r="C1519" s="5"/>
      <c r="D1519" s="5"/>
      <c r="E1519" s="5"/>
      <c r="F1519" s="5"/>
      <c r="G1519" s="7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5"/>
      <c r="B1520" s="5"/>
      <c r="C1520" s="5"/>
      <c r="D1520" s="5"/>
      <c r="E1520" s="5"/>
      <c r="F1520" s="5"/>
      <c r="G1520" s="7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5"/>
      <c r="B1521" s="5"/>
      <c r="C1521" s="5"/>
      <c r="D1521" s="5"/>
      <c r="E1521" s="5"/>
      <c r="F1521" s="5"/>
      <c r="G1521" s="7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5"/>
      <c r="B1522" s="5"/>
      <c r="C1522" s="5"/>
      <c r="D1522" s="5"/>
      <c r="E1522" s="5"/>
      <c r="F1522" s="5"/>
      <c r="G1522" s="7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5"/>
      <c r="B1523" s="5"/>
      <c r="C1523" s="5"/>
      <c r="D1523" s="5"/>
      <c r="E1523" s="5"/>
      <c r="F1523" s="5"/>
      <c r="G1523" s="7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5"/>
      <c r="B1524" s="5"/>
      <c r="C1524" s="5"/>
      <c r="D1524" s="5"/>
      <c r="E1524" s="5"/>
      <c r="F1524" s="5"/>
      <c r="G1524" s="7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5"/>
      <c r="B1525" s="5"/>
      <c r="C1525" s="5"/>
      <c r="D1525" s="5"/>
      <c r="E1525" s="5"/>
      <c r="F1525" s="5"/>
      <c r="G1525" s="7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5"/>
      <c r="B1526" s="5"/>
      <c r="C1526" s="5"/>
      <c r="D1526" s="5"/>
      <c r="E1526" s="5"/>
      <c r="F1526" s="5"/>
      <c r="G1526" s="7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5"/>
      <c r="B1527" s="5"/>
      <c r="C1527" s="5"/>
      <c r="D1527" s="5"/>
      <c r="E1527" s="5"/>
      <c r="F1527" s="5"/>
      <c r="G1527" s="7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5"/>
      <c r="B1528" s="5"/>
      <c r="C1528" s="5"/>
      <c r="D1528" s="5"/>
      <c r="E1528" s="5"/>
      <c r="F1528" s="5"/>
      <c r="G1528" s="7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5"/>
      <c r="B1529" s="5"/>
      <c r="C1529" s="5"/>
      <c r="D1529" s="5"/>
      <c r="E1529" s="5"/>
      <c r="F1529" s="5"/>
      <c r="G1529" s="7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5"/>
      <c r="B1530" s="5"/>
      <c r="C1530" s="5"/>
      <c r="D1530" s="5"/>
      <c r="E1530" s="5"/>
      <c r="F1530" s="5"/>
      <c r="G1530" s="7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5"/>
      <c r="B1531" s="5"/>
      <c r="C1531" s="5"/>
      <c r="D1531" s="5"/>
      <c r="E1531" s="5"/>
      <c r="F1531" s="5"/>
      <c r="G1531" s="7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5"/>
      <c r="B1532" s="5"/>
      <c r="C1532" s="5"/>
      <c r="D1532" s="5"/>
      <c r="E1532" s="5"/>
      <c r="F1532" s="5"/>
      <c r="G1532" s="7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5"/>
      <c r="B1533" s="5"/>
      <c r="C1533" s="5"/>
      <c r="D1533" s="5"/>
      <c r="E1533" s="5"/>
      <c r="F1533" s="5"/>
      <c r="G1533" s="7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5"/>
      <c r="B1534" s="5"/>
      <c r="C1534" s="5"/>
      <c r="D1534" s="5"/>
      <c r="E1534" s="5"/>
      <c r="F1534" s="5"/>
      <c r="G1534" s="7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5"/>
      <c r="B1535" s="5"/>
      <c r="C1535" s="5"/>
      <c r="D1535" s="5"/>
      <c r="E1535" s="5"/>
      <c r="F1535" s="5"/>
      <c r="G1535" s="7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5"/>
      <c r="B1536" s="5"/>
      <c r="C1536" s="5"/>
      <c r="D1536" s="5"/>
      <c r="E1536" s="5"/>
      <c r="F1536" s="5"/>
      <c r="G1536" s="7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5"/>
      <c r="B1537" s="5"/>
      <c r="C1537" s="5"/>
      <c r="D1537" s="5"/>
      <c r="E1537" s="5"/>
      <c r="F1537" s="5"/>
      <c r="G1537" s="7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5"/>
      <c r="B1538" s="5"/>
      <c r="C1538" s="5"/>
      <c r="D1538" s="5"/>
      <c r="E1538" s="5"/>
      <c r="F1538" s="5"/>
      <c r="G1538" s="7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5"/>
      <c r="B1539" s="5"/>
      <c r="C1539" s="5"/>
      <c r="D1539" s="5"/>
      <c r="E1539" s="5"/>
      <c r="F1539" s="5"/>
      <c r="G1539" s="7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5"/>
      <c r="B1540" s="5"/>
      <c r="C1540" s="5"/>
      <c r="D1540" s="5"/>
      <c r="E1540" s="5"/>
      <c r="F1540" s="5"/>
      <c r="G1540" s="7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5"/>
      <c r="B1541" s="5"/>
      <c r="C1541" s="5"/>
      <c r="D1541" s="5"/>
      <c r="E1541" s="5"/>
      <c r="F1541" s="5"/>
      <c r="G1541" s="7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5"/>
      <c r="B1542" s="5"/>
      <c r="C1542" s="5"/>
      <c r="D1542" s="5"/>
      <c r="E1542" s="5"/>
      <c r="F1542" s="5"/>
      <c r="G1542" s="7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5"/>
      <c r="B1543" s="5"/>
      <c r="C1543" s="5"/>
      <c r="D1543" s="5"/>
      <c r="E1543" s="5"/>
      <c r="F1543" s="5"/>
      <c r="G1543" s="7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5"/>
      <c r="B1544" s="5"/>
      <c r="C1544" s="5"/>
      <c r="D1544" s="5"/>
      <c r="E1544" s="5"/>
      <c r="F1544" s="5"/>
      <c r="G1544" s="7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5"/>
      <c r="B1545" s="5"/>
      <c r="C1545" s="5"/>
      <c r="D1545" s="5"/>
      <c r="E1545" s="5"/>
      <c r="F1545" s="5"/>
      <c r="G1545" s="7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5"/>
      <c r="B1546" s="5"/>
      <c r="C1546" s="5"/>
      <c r="D1546" s="5"/>
      <c r="E1546" s="5"/>
      <c r="F1546" s="5"/>
      <c r="G1546" s="7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5"/>
      <c r="B1547" s="5"/>
      <c r="C1547" s="5"/>
      <c r="D1547" s="5"/>
      <c r="E1547" s="5"/>
      <c r="F1547" s="5"/>
      <c r="G1547" s="7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5"/>
      <c r="B1548" s="5"/>
      <c r="C1548" s="5"/>
      <c r="D1548" s="5"/>
      <c r="E1548" s="5"/>
      <c r="F1548" s="5"/>
      <c r="G1548" s="7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5"/>
      <c r="B1549" s="5"/>
      <c r="C1549" s="5"/>
      <c r="D1549" s="5"/>
      <c r="E1549" s="5"/>
      <c r="F1549" s="5"/>
      <c r="G1549" s="7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5"/>
      <c r="B1550" s="5"/>
      <c r="C1550" s="5"/>
      <c r="D1550" s="5"/>
      <c r="E1550" s="5"/>
      <c r="F1550" s="5"/>
      <c r="G1550" s="7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5"/>
      <c r="B1551" s="5"/>
      <c r="C1551" s="5"/>
      <c r="D1551" s="5"/>
      <c r="E1551" s="5"/>
      <c r="F1551" s="5"/>
      <c r="G1551" s="7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5"/>
      <c r="B1552" s="5"/>
      <c r="C1552" s="5"/>
      <c r="D1552" s="5"/>
      <c r="E1552" s="5"/>
      <c r="F1552" s="5"/>
      <c r="G1552" s="7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5"/>
      <c r="B1553" s="5"/>
      <c r="C1553" s="5"/>
      <c r="D1553" s="5"/>
      <c r="E1553" s="5"/>
      <c r="F1553" s="5"/>
      <c r="G1553" s="7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5"/>
      <c r="B1554" s="5"/>
      <c r="C1554" s="5"/>
      <c r="D1554" s="5"/>
      <c r="E1554" s="5"/>
      <c r="F1554" s="5"/>
      <c r="G1554" s="7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5"/>
      <c r="B1555" s="5"/>
      <c r="C1555" s="5"/>
      <c r="D1555" s="5"/>
      <c r="E1555" s="5"/>
      <c r="F1555" s="5"/>
      <c r="G1555" s="7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5"/>
      <c r="B1556" s="5"/>
      <c r="C1556" s="5"/>
      <c r="D1556" s="5"/>
      <c r="E1556" s="5"/>
      <c r="F1556" s="5"/>
      <c r="G1556" s="7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5"/>
      <c r="B1557" s="5"/>
      <c r="C1557" s="5"/>
      <c r="D1557" s="5"/>
      <c r="E1557" s="5"/>
      <c r="F1557" s="5"/>
      <c r="G1557" s="7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5"/>
      <c r="B1558" s="5"/>
      <c r="C1558" s="5"/>
      <c r="D1558" s="5"/>
      <c r="E1558" s="5"/>
      <c r="F1558" s="5"/>
      <c r="G1558" s="7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5"/>
      <c r="B1559" s="5"/>
      <c r="C1559" s="5"/>
      <c r="D1559" s="5"/>
      <c r="E1559" s="5"/>
      <c r="F1559" s="5"/>
      <c r="G1559" s="7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5"/>
      <c r="B1560" s="5"/>
      <c r="C1560" s="5"/>
      <c r="D1560" s="5"/>
      <c r="E1560" s="5"/>
      <c r="F1560" s="5"/>
      <c r="G1560" s="7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5"/>
      <c r="B1561" s="5"/>
      <c r="C1561" s="5"/>
      <c r="D1561" s="5"/>
      <c r="E1561" s="5"/>
      <c r="F1561" s="5"/>
      <c r="G1561" s="7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5"/>
      <c r="B1562" s="5"/>
      <c r="C1562" s="5"/>
      <c r="D1562" s="5"/>
      <c r="E1562" s="5"/>
      <c r="F1562" s="5"/>
      <c r="G1562" s="7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5"/>
      <c r="B1563" s="5"/>
      <c r="C1563" s="5"/>
      <c r="D1563" s="5"/>
      <c r="E1563" s="5"/>
      <c r="F1563" s="5"/>
      <c r="G1563" s="7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5"/>
      <c r="B1564" s="5"/>
      <c r="C1564" s="5"/>
      <c r="D1564" s="5"/>
      <c r="E1564" s="5"/>
      <c r="F1564" s="5"/>
      <c r="G1564" s="7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5"/>
      <c r="B1565" s="5"/>
      <c r="C1565" s="5"/>
      <c r="D1565" s="5"/>
      <c r="E1565" s="5"/>
      <c r="F1565" s="5"/>
      <c r="G1565" s="7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5"/>
      <c r="B1566" s="5"/>
      <c r="C1566" s="5"/>
      <c r="D1566" s="5"/>
      <c r="E1566" s="5"/>
      <c r="F1566" s="5"/>
      <c r="G1566" s="7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5"/>
      <c r="B1567" s="5"/>
      <c r="C1567" s="5"/>
      <c r="D1567" s="5"/>
      <c r="E1567" s="5"/>
      <c r="F1567" s="5"/>
      <c r="G1567" s="7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5"/>
      <c r="B1568" s="5"/>
      <c r="C1568" s="5"/>
      <c r="D1568" s="5"/>
      <c r="E1568" s="5"/>
      <c r="F1568" s="5"/>
      <c r="G1568" s="7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5"/>
      <c r="B1569" s="5"/>
      <c r="C1569" s="5"/>
      <c r="D1569" s="5"/>
      <c r="E1569" s="5"/>
      <c r="F1569" s="5"/>
      <c r="G1569" s="7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5"/>
      <c r="B1570" s="5"/>
      <c r="C1570" s="5"/>
      <c r="D1570" s="5"/>
      <c r="E1570" s="5"/>
      <c r="F1570" s="5"/>
      <c r="G1570" s="7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5"/>
      <c r="B1571" s="5"/>
      <c r="C1571" s="5"/>
      <c r="D1571" s="5"/>
      <c r="E1571" s="5"/>
      <c r="F1571" s="5"/>
      <c r="G1571" s="7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5"/>
      <c r="B1572" s="5"/>
      <c r="C1572" s="5"/>
      <c r="D1572" s="5"/>
      <c r="E1572" s="5"/>
      <c r="F1572" s="5"/>
      <c r="G1572" s="7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5"/>
      <c r="B1573" s="5"/>
      <c r="C1573" s="5"/>
      <c r="D1573" s="5"/>
      <c r="E1573" s="5"/>
      <c r="F1573" s="5"/>
      <c r="G1573" s="7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5"/>
      <c r="B1574" s="5"/>
      <c r="C1574" s="5"/>
      <c r="D1574" s="5"/>
      <c r="E1574" s="5"/>
      <c r="F1574" s="5"/>
      <c r="G1574" s="7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5"/>
      <c r="B1575" s="5"/>
      <c r="C1575" s="5"/>
      <c r="D1575" s="5"/>
      <c r="E1575" s="5"/>
      <c r="F1575" s="5"/>
      <c r="G1575" s="7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5"/>
      <c r="B1576" s="5"/>
      <c r="C1576" s="5"/>
      <c r="D1576" s="5"/>
      <c r="E1576" s="5"/>
      <c r="F1576" s="5"/>
      <c r="G1576" s="7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5"/>
      <c r="B1577" s="5"/>
      <c r="C1577" s="5"/>
      <c r="D1577" s="5"/>
      <c r="E1577" s="5"/>
      <c r="F1577" s="5"/>
      <c r="G1577" s="7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5"/>
      <c r="B1578" s="5"/>
      <c r="C1578" s="5"/>
      <c r="D1578" s="5"/>
      <c r="E1578" s="5"/>
      <c r="F1578" s="5"/>
      <c r="G1578" s="7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5"/>
      <c r="B1579" s="5"/>
      <c r="C1579" s="5"/>
      <c r="D1579" s="5"/>
      <c r="E1579" s="5"/>
      <c r="F1579" s="5"/>
      <c r="G1579" s="7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5"/>
      <c r="B1580" s="5"/>
      <c r="C1580" s="5"/>
      <c r="D1580" s="5"/>
      <c r="E1580" s="5"/>
      <c r="F1580" s="5"/>
      <c r="G1580" s="7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5"/>
      <c r="B1581" s="5"/>
      <c r="C1581" s="5"/>
      <c r="D1581" s="5"/>
      <c r="E1581" s="5"/>
      <c r="F1581" s="5"/>
      <c r="G1581" s="7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5"/>
      <c r="B1582" s="5"/>
      <c r="C1582" s="5"/>
      <c r="D1582" s="5"/>
      <c r="E1582" s="5"/>
      <c r="F1582" s="5"/>
      <c r="G1582" s="7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5"/>
      <c r="B1583" s="5"/>
      <c r="C1583" s="5"/>
      <c r="D1583" s="5"/>
      <c r="E1583" s="5"/>
      <c r="F1583" s="5"/>
      <c r="G1583" s="7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5"/>
      <c r="B1584" s="5"/>
      <c r="C1584" s="5"/>
      <c r="D1584" s="5"/>
      <c r="E1584" s="5"/>
      <c r="F1584" s="5"/>
      <c r="G1584" s="7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5"/>
      <c r="B1585" s="5"/>
      <c r="C1585" s="5"/>
      <c r="D1585" s="5"/>
      <c r="E1585" s="5"/>
      <c r="F1585" s="5"/>
      <c r="G1585" s="7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5"/>
      <c r="B1586" s="5"/>
      <c r="C1586" s="5"/>
      <c r="D1586" s="5"/>
      <c r="E1586" s="5"/>
      <c r="F1586" s="5"/>
      <c r="G1586" s="7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5"/>
      <c r="B1587" s="5"/>
      <c r="C1587" s="5"/>
      <c r="D1587" s="5"/>
      <c r="E1587" s="5"/>
      <c r="F1587" s="5"/>
      <c r="G1587" s="7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5"/>
      <c r="B1588" s="5"/>
      <c r="C1588" s="5"/>
      <c r="D1588" s="5"/>
      <c r="E1588" s="5"/>
      <c r="F1588" s="5"/>
      <c r="G1588" s="7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5"/>
      <c r="B1589" s="5"/>
      <c r="C1589" s="5"/>
      <c r="D1589" s="5"/>
      <c r="E1589" s="5"/>
      <c r="F1589" s="5"/>
      <c r="G1589" s="7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5"/>
      <c r="B1590" s="5"/>
      <c r="C1590" s="5"/>
      <c r="D1590" s="5"/>
      <c r="E1590" s="5"/>
      <c r="F1590" s="5"/>
      <c r="G1590" s="7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5"/>
      <c r="B1591" s="5"/>
      <c r="C1591" s="5"/>
      <c r="D1591" s="5"/>
      <c r="E1591" s="5"/>
      <c r="F1591" s="5"/>
      <c r="G1591" s="7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5"/>
      <c r="B1592" s="5"/>
      <c r="C1592" s="5"/>
      <c r="D1592" s="5"/>
      <c r="E1592" s="5"/>
      <c r="F1592" s="5"/>
      <c r="G1592" s="7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5"/>
      <c r="B1593" s="5"/>
      <c r="C1593" s="5"/>
      <c r="D1593" s="5"/>
      <c r="E1593" s="5"/>
      <c r="F1593" s="5"/>
      <c r="G1593" s="7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5"/>
      <c r="B1594" s="5"/>
      <c r="C1594" s="5"/>
      <c r="D1594" s="5"/>
      <c r="E1594" s="5"/>
      <c r="F1594" s="5"/>
      <c r="G1594" s="7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5"/>
      <c r="B1595" s="5"/>
      <c r="C1595" s="5"/>
      <c r="D1595" s="5"/>
      <c r="E1595" s="5"/>
      <c r="F1595" s="5"/>
      <c r="G1595" s="7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5"/>
      <c r="B1596" s="5"/>
      <c r="C1596" s="5"/>
      <c r="D1596" s="5"/>
      <c r="E1596" s="5"/>
      <c r="F1596" s="5"/>
      <c r="G1596" s="7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5"/>
      <c r="B1597" s="5"/>
      <c r="C1597" s="5"/>
      <c r="D1597" s="5"/>
      <c r="E1597" s="5"/>
      <c r="F1597" s="5"/>
      <c r="G1597" s="7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5"/>
      <c r="B1598" s="5"/>
      <c r="C1598" s="5"/>
      <c r="D1598" s="5"/>
      <c r="E1598" s="5"/>
      <c r="F1598" s="5"/>
      <c r="G1598" s="7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5"/>
      <c r="B1599" s="5"/>
      <c r="C1599" s="5"/>
      <c r="D1599" s="5"/>
      <c r="E1599" s="5"/>
      <c r="F1599" s="5"/>
      <c r="G1599" s="7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5"/>
      <c r="B1600" s="5"/>
      <c r="C1600" s="5"/>
      <c r="D1600" s="5"/>
      <c r="E1600" s="5"/>
      <c r="F1600" s="5"/>
      <c r="G1600" s="7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5"/>
      <c r="B1601" s="5"/>
      <c r="C1601" s="5"/>
      <c r="D1601" s="5"/>
      <c r="E1601" s="5"/>
      <c r="F1601" s="5"/>
      <c r="G1601" s="7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5"/>
      <c r="B1602" s="5"/>
      <c r="C1602" s="5"/>
      <c r="D1602" s="5"/>
      <c r="E1602" s="5"/>
      <c r="F1602" s="5"/>
      <c r="G1602" s="7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5"/>
      <c r="B1603" s="5"/>
      <c r="C1603" s="5"/>
      <c r="D1603" s="5"/>
      <c r="E1603" s="5"/>
      <c r="F1603" s="5"/>
      <c r="G1603" s="7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5"/>
      <c r="B1604" s="5"/>
      <c r="C1604" s="5"/>
      <c r="D1604" s="5"/>
      <c r="E1604" s="5"/>
      <c r="F1604" s="5"/>
      <c r="G1604" s="7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5"/>
      <c r="B1605" s="5"/>
      <c r="C1605" s="5"/>
      <c r="D1605" s="5"/>
      <c r="E1605" s="5"/>
      <c r="F1605" s="5"/>
      <c r="G1605" s="7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5"/>
      <c r="B1606" s="5"/>
      <c r="C1606" s="5"/>
      <c r="D1606" s="5"/>
      <c r="E1606" s="5"/>
      <c r="F1606" s="5"/>
      <c r="G1606" s="7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5"/>
      <c r="B1607" s="5"/>
      <c r="C1607" s="5"/>
      <c r="D1607" s="5"/>
      <c r="E1607" s="5"/>
      <c r="F1607" s="5"/>
      <c r="G1607" s="7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5"/>
      <c r="B1608" s="5"/>
      <c r="C1608" s="5"/>
      <c r="D1608" s="5"/>
      <c r="E1608" s="5"/>
      <c r="F1608" s="5"/>
      <c r="G1608" s="7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5"/>
      <c r="B1609" s="5"/>
      <c r="C1609" s="5"/>
      <c r="D1609" s="5"/>
      <c r="E1609" s="5"/>
      <c r="F1609" s="5"/>
      <c r="G1609" s="7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5"/>
      <c r="B1610" s="5"/>
      <c r="C1610" s="5"/>
      <c r="D1610" s="5"/>
      <c r="E1610" s="5"/>
      <c r="F1610" s="5"/>
      <c r="G1610" s="7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5"/>
      <c r="B1611" s="5"/>
      <c r="C1611" s="5"/>
      <c r="D1611" s="5"/>
      <c r="E1611" s="5"/>
      <c r="F1611" s="5"/>
      <c r="G1611" s="7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5"/>
      <c r="B1612" s="5"/>
      <c r="C1612" s="5"/>
      <c r="D1612" s="5"/>
      <c r="E1612" s="5"/>
      <c r="F1612" s="5"/>
      <c r="G1612" s="7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5"/>
      <c r="B1613" s="5"/>
      <c r="C1613" s="5"/>
      <c r="D1613" s="5"/>
      <c r="E1613" s="5"/>
      <c r="F1613" s="5"/>
      <c r="G1613" s="7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5"/>
      <c r="B1614" s="5"/>
      <c r="C1614" s="5"/>
      <c r="D1614" s="5"/>
      <c r="E1614" s="5"/>
      <c r="F1614" s="5"/>
      <c r="G1614" s="7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5"/>
      <c r="B1615" s="5"/>
      <c r="C1615" s="5"/>
      <c r="D1615" s="5"/>
      <c r="E1615" s="5"/>
      <c r="F1615" s="5"/>
      <c r="G1615" s="7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5"/>
      <c r="B1616" s="5"/>
      <c r="C1616" s="5"/>
      <c r="D1616" s="5"/>
      <c r="E1616" s="5"/>
      <c r="F1616" s="5"/>
      <c r="G1616" s="7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5"/>
      <c r="B1617" s="5"/>
      <c r="C1617" s="5"/>
      <c r="D1617" s="5"/>
      <c r="E1617" s="5"/>
      <c r="F1617" s="5"/>
      <c r="G1617" s="7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5"/>
      <c r="B1618" s="5"/>
      <c r="C1618" s="5"/>
      <c r="D1618" s="5"/>
      <c r="E1618" s="5"/>
      <c r="F1618" s="5"/>
      <c r="G1618" s="7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5"/>
      <c r="B1619" s="5"/>
      <c r="C1619" s="5"/>
      <c r="D1619" s="5"/>
      <c r="E1619" s="5"/>
      <c r="F1619" s="5"/>
      <c r="G1619" s="7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5"/>
      <c r="B1620" s="5"/>
      <c r="C1620" s="5"/>
      <c r="D1620" s="5"/>
      <c r="E1620" s="5"/>
      <c r="F1620" s="5"/>
      <c r="G1620" s="7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5"/>
      <c r="B1621" s="5"/>
      <c r="C1621" s="5"/>
      <c r="D1621" s="5"/>
      <c r="E1621" s="5"/>
      <c r="F1621" s="5"/>
      <c r="G1621" s="7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5"/>
      <c r="B1622" s="5"/>
      <c r="C1622" s="5"/>
      <c r="D1622" s="5"/>
      <c r="E1622" s="5"/>
      <c r="F1622" s="5"/>
      <c r="G1622" s="7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5"/>
      <c r="B1623" s="5"/>
      <c r="C1623" s="5"/>
      <c r="D1623" s="5"/>
      <c r="E1623" s="5"/>
      <c r="F1623" s="5"/>
      <c r="G1623" s="7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5"/>
      <c r="B1624" s="5"/>
      <c r="C1624" s="5"/>
      <c r="D1624" s="5"/>
      <c r="E1624" s="5"/>
      <c r="F1624" s="5"/>
      <c r="G1624" s="7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5"/>
      <c r="B1625" s="5"/>
      <c r="C1625" s="5"/>
      <c r="D1625" s="5"/>
      <c r="E1625" s="5"/>
      <c r="F1625" s="5"/>
      <c r="G1625" s="7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5"/>
      <c r="B1626" s="5"/>
      <c r="C1626" s="5"/>
      <c r="D1626" s="5"/>
      <c r="E1626" s="5"/>
      <c r="F1626" s="5"/>
      <c r="G1626" s="7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5"/>
      <c r="B1627" s="5"/>
      <c r="C1627" s="5"/>
      <c r="D1627" s="5"/>
      <c r="E1627" s="5"/>
      <c r="F1627" s="5"/>
      <c r="G1627" s="7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5"/>
      <c r="B1628" s="5"/>
      <c r="C1628" s="5"/>
      <c r="D1628" s="5"/>
      <c r="E1628" s="5"/>
      <c r="F1628" s="5"/>
      <c r="G1628" s="7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5"/>
      <c r="B1629" s="5"/>
      <c r="C1629" s="5"/>
      <c r="D1629" s="5"/>
      <c r="E1629" s="5"/>
      <c r="F1629" s="5"/>
      <c r="G1629" s="7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5"/>
      <c r="B1630" s="5"/>
      <c r="C1630" s="5"/>
      <c r="D1630" s="5"/>
      <c r="E1630" s="5"/>
      <c r="F1630" s="5"/>
      <c r="G1630" s="7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5"/>
      <c r="B1631" s="5"/>
      <c r="C1631" s="5"/>
      <c r="D1631" s="5"/>
      <c r="E1631" s="5"/>
      <c r="F1631" s="5"/>
      <c r="G1631" s="7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5"/>
      <c r="B1632" s="5"/>
      <c r="C1632" s="5"/>
      <c r="D1632" s="5"/>
      <c r="E1632" s="5"/>
      <c r="F1632" s="5"/>
      <c r="G1632" s="7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5"/>
      <c r="B1633" s="5"/>
      <c r="C1633" s="5"/>
      <c r="D1633" s="5"/>
      <c r="E1633" s="5"/>
      <c r="F1633" s="5"/>
      <c r="G1633" s="7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5"/>
      <c r="B1634" s="5"/>
      <c r="C1634" s="5"/>
      <c r="D1634" s="5"/>
      <c r="E1634" s="5"/>
      <c r="F1634" s="5"/>
      <c r="G1634" s="7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5"/>
      <c r="B1635" s="5"/>
      <c r="C1635" s="5"/>
      <c r="D1635" s="5"/>
      <c r="E1635" s="5"/>
      <c r="F1635" s="5"/>
      <c r="G1635" s="7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5"/>
      <c r="B1636" s="5"/>
      <c r="C1636" s="5"/>
      <c r="D1636" s="5"/>
      <c r="E1636" s="5"/>
      <c r="F1636" s="5"/>
      <c r="G1636" s="7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5"/>
      <c r="B1637" s="5"/>
      <c r="C1637" s="5"/>
      <c r="D1637" s="5"/>
      <c r="E1637" s="5"/>
      <c r="F1637" s="5"/>
      <c r="G1637" s="7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5"/>
      <c r="B1638" s="5"/>
      <c r="C1638" s="5"/>
      <c r="D1638" s="5"/>
      <c r="E1638" s="5"/>
      <c r="F1638" s="5"/>
      <c r="G1638" s="7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5"/>
      <c r="B1639" s="5"/>
      <c r="C1639" s="5"/>
      <c r="D1639" s="5"/>
      <c r="E1639" s="5"/>
      <c r="F1639" s="5"/>
      <c r="G1639" s="7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5"/>
      <c r="B1640" s="5"/>
      <c r="C1640" s="5"/>
      <c r="D1640" s="5"/>
      <c r="E1640" s="5"/>
      <c r="F1640" s="5"/>
      <c r="G1640" s="7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5"/>
      <c r="B1641" s="5"/>
      <c r="C1641" s="5"/>
      <c r="D1641" s="5"/>
      <c r="E1641" s="5"/>
      <c r="F1641" s="5"/>
      <c r="G1641" s="7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5"/>
      <c r="B1642" s="5"/>
      <c r="C1642" s="5"/>
      <c r="D1642" s="5"/>
      <c r="E1642" s="5"/>
      <c r="F1642" s="5"/>
      <c r="G1642" s="7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5"/>
      <c r="B1643" s="5"/>
      <c r="C1643" s="5"/>
      <c r="D1643" s="5"/>
      <c r="E1643" s="5"/>
      <c r="F1643" s="5"/>
      <c r="G1643" s="7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5"/>
      <c r="B1644" s="5"/>
      <c r="C1644" s="5"/>
      <c r="D1644" s="5"/>
      <c r="E1644" s="5"/>
      <c r="F1644" s="5"/>
      <c r="G1644" s="7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5"/>
      <c r="B1645" s="5"/>
      <c r="C1645" s="5"/>
      <c r="D1645" s="5"/>
      <c r="E1645" s="5"/>
      <c r="F1645" s="5"/>
      <c r="G1645" s="7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5"/>
      <c r="B1646" s="5"/>
      <c r="C1646" s="5"/>
      <c r="D1646" s="5"/>
      <c r="E1646" s="5"/>
      <c r="F1646" s="5"/>
      <c r="G1646" s="7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5"/>
      <c r="B1647" s="5"/>
      <c r="C1647" s="5"/>
      <c r="D1647" s="5"/>
      <c r="E1647" s="5"/>
      <c r="F1647" s="5"/>
      <c r="G1647" s="7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5"/>
      <c r="B1648" s="5"/>
      <c r="C1648" s="5"/>
      <c r="D1648" s="5"/>
      <c r="E1648" s="5"/>
      <c r="F1648" s="5"/>
      <c r="G1648" s="7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5"/>
      <c r="B1649" s="5"/>
      <c r="C1649" s="5"/>
      <c r="D1649" s="5"/>
      <c r="E1649" s="5"/>
      <c r="F1649" s="5"/>
      <c r="G1649" s="7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5"/>
      <c r="B1650" s="5"/>
      <c r="C1650" s="5"/>
      <c r="D1650" s="5"/>
      <c r="E1650" s="5"/>
      <c r="F1650" s="5"/>
      <c r="G1650" s="7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5"/>
      <c r="B1651" s="5"/>
      <c r="C1651" s="5"/>
      <c r="D1651" s="5"/>
      <c r="E1651" s="5"/>
      <c r="F1651" s="5"/>
      <c r="G1651" s="7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5"/>
      <c r="B1652" s="5"/>
      <c r="C1652" s="5"/>
      <c r="D1652" s="5"/>
      <c r="E1652" s="5"/>
      <c r="F1652" s="5"/>
      <c r="G1652" s="7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5"/>
      <c r="B1653" s="5"/>
      <c r="C1653" s="5"/>
      <c r="D1653" s="5"/>
      <c r="E1653" s="5"/>
      <c r="F1653" s="5"/>
      <c r="G1653" s="7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5"/>
      <c r="B1654" s="5"/>
      <c r="C1654" s="5"/>
      <c r="D1654" s="5"/>
      <c r="E1654" s="5"/>
      <c r="F1654" s="5"/>
      <c r="G1654" s="7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5"/>
      <c r="B1655" s="5"/>
      <c r="C1655" s="5"/>
      <c r="D1655" s="5"/>
      <c r="E1655" s="5"/>
      <c r="F1655" s="5"/>
      <c r="G1655" s="7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5"/>
      <c r="B1656" s="5"/>
      <c r="C1656" s="5"/>
      <c r="D1656" s="5"/>
      <c r="E1656" s="5"/>
      <c r="F1656" s="5"/>
      <c r="G1656" s="7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5"/>
      <c r="B1657" s="5"/>
      <c r="C1657" s="5"/>
      <c r="D1657" s="5"/>
      <c r="E1657" s="5"/>
      <c r="F1657" s="5"/>
      <c r="G1657" s="7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5"/>
      <c r="B1658" s="5"/>
      <c r="C1658" s="5"/>
      <c r="D1658" s="5"/>
      <c r="E1658" s="5"/>
      <c r="F1658" s="5"/>
      <c r="G1658" s="7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5"/>
      <c r="B1659" s="5"/>
      <c r="C1659" s="5"/>
      <c r="D1659" s="5"/>
      <c r="E1659" s="5"/>
      <c r="F1659" s="5"/>
      <c r="G1659" s="7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5"/>
      <c r="B1660" s="5"/>
      <c r="C1660" s="5"/>
      <c r="D1660" s="5"/>
      <c r="E1660" s="5"/>
      <c r="F1660" s="5"/>
      <c r="G1660" s="7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5"/>
      <c r="B1661" s="5"/>
      <c r="C1661" s="5"/>
      <c r="D1661" s="5"/>
      <c r="E1661" s="5"/>
      <c r="F1661" s="5"/>
      <c r="G1661" s="7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5"/>
      <c r="B1662" s="5"/>
      <c r="C1662" s="5"/>
      <c r="D1662" s="5"/>
      <c r="E1662" s="5"/>
      <c r="F1662" s="5"/>
      <c r="G1662" s="7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5"/>
      <c r="B1663" s="5"/>
      <c r="C1663" s="5"/>
      <c r="D1663" s="5"/>
      <c r="E1663" s="5"/>
      <c r="F1663" s="5"/>
      <c r="G1663" s="7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5"/>
      <c r="B1664" s="5"/>
      <c r="C1664" s="5"/>
      <c r="D1664" s="5"/>
      <c r="E1664" s="5"/>
      <c r="F1664" s="5"/>
      <c r="G1664" s="7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5"/>
      <c r="B1665" s="5"/>
      <c r="C1665" s="5"/>
      <c r="D1665" s="5"/>
      <c r="E1665" s="5"/>
      <c r="F1665" s="5"/>
      <c r="G1665" s="7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5"/>
      <c r="B1666" s="5"/>
      <c r="C1666" s="5"/>
      <c r="D1666" s="5"/>
      <c r="E1666" s="5"/>
      <c r="F1666" s="5"/>
      <c r="G1666" s="7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5"/>
      <c r="B1667" s="5"/>
      <c r="C1667" s="5"/>
      <c r="D1667" s="5"/>
      <c r="E1667" s="5"/>
      <c r="F1667" s="5"/>
      <c r="G1667" s="7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5"/>
      <c r="B1668" s="5"/>
      <c r="C1668" s="5"/>
      <c r="D1668" s="5"/>
      <c r="E1668" s="5"/>
      <c r="F1668" s="5"/>
      <c r="G1668" s="7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5"/>
      <c r="B1669" s="5"/>
      <c r="C1669" s="5"/>
      <c r="D1669" s="5"/>
      <c r="E1669" s="5"/>
      <c r="F1669" s="5"/>
      <c r="G1669" s="7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5"/>
      <c r="B1670" s="5"/>
      <c r="C1670" s="5"/>
      <c r="D1670" s="5"/>
      <c r="E1670" s="5"/>
      <c r="F1670" s="5"/>
      <c r="G1670" s="7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5"/>
      <c r="B1671" s="5"/>
      <c r="C1671" s="5"/>
      <c r="D1671" s="5"/>
      <c r="E1671" s="5"/>
      <c r="F1671" s="5"/>
      <c r="G1671" s="7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5"/>
      <c r="B1672" s="5"/>
      <c r="C1672" s="5"/>
      <c r="D1672" s="5"/>
      <c r="E1672" s="5"/>
      <c r="F1672" s="5"/>
      <c r="G1672" s="7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5"/>
      <c r="B1673" s="5"/>
      <c r="C1673" s="5"/>
      <c r="D1673" s="5"/>
      <c r="E1673" s="5"/>
      <c r="F1673" s="5"/>
      <c r="G1673" s="7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5"/>
      <c r="B1674" s="5"/>
      <c r="C1674" s="5"/>
      <c r="D1674" s="5"/>
      <c r="E1674" s="5"/>
      <c r="F1674" s="5"/>
      <c r="G1674" s="7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5"/>
      <c r="B1675" s="5"/>
      <c r="C1675" s="5"/>
      <c r="D1675" s="5"/>
      <c r="E1675" s="5"/>
      <c r="F1675" s="5"/>
      <c r="G1675" s="7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5"/>
      <c r="B1676" s="5"/>
      <c r="C1676" s="5"/>
      <c r="D1676" s="5"/>
      <c r="E1676" s="5"/>
      <c r="F1676" s="5"/>
      <c r="G1676" s="7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5"/>
      <c r="B1677" s="5"/>
      <c r="C1677" s="5"/>
      <c r="D1677" s="5"/>
      <c r="E1677" s="5"/>
      <c r="F1677" s="5"/>
      <c r="G1677" s="7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5"/>
      <c r="B1678" s="5"/>
      <c r="C1678" s="5"/>
      <c r="D1678" s="5"/>
      <c r="E1678" s="5"/>
      <c r="F1678" s="5"/>
      <c r="G1678" s="7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5"/>
      <c r="B1679" s="5"/>
      <c r="C1679" s="5"/>
      <c r="D1679" s="5"/>
      <c r="E1679" s="5"/>
      <c r="F1679" s="5"/>
      <c r="G1679" s="7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5"/>
      <c r="B1680" s="5"/>
      <c r="C1680" s="5"/>
      <c r="D1680" s="5"/>
      <c r="E1680" s="5"/>
      <c r="F1680" s="5"/>
      <c r="G1680" s="7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5"/>
      <c r="B1681" s="5"/>
      <c r="C1681" s="5"/>
      <c r="D1681" s="5"/>
      <c r="E1681" s="5"/>
      <c r="F1681" s="5"/>
      <c r="G1681" s="7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5"/>
      <c r="B1682" s="5"/>
      <c r="C1682" s="5"/>
      <c r="D1682" s="5"/>
      <c r="E1682" s="5"/>
      <c r="F1682" s="5"/>
      <c r="G1682" s="7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5"/>
      <c r="B1683" s="5"/>
      <c r="C1683" s="5"/>
      <c r="D1683" s="5"/>
      <c r="E1683" s="5"/>
      <c r="F1683" s="5"/>
      <c r="G1683" s="7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5"/>
      <c r="B1684" s="5"/>
      <c r="C1684" s="5"/>
      <c r="D1684" s="5"/>
      <c r="E1684" s="5"/>
      <c r="F1684" s="5"/>
      <c r="G1684" s="7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5"/>
      <c r="B1685" s="5"/>
      <c r="C1685" s="5"/>
      <c r="D1685" s="5"/>
      <c r="E1685" s="5"/>
      <c r="F1685" s="5"/>
      <c r="G1685" s="7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5"/>
      <c r="B1686" s="5"/>
      <c r="C1686" s="5"/>
      <c r="D1686" s="5"/>
      <c r="E1686" s="5"/>
      <c r="F1686" s="5"/>
      <c r="G1686" s="7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5"/>
      <c r="B1687" s="5"/>
      <c r="C1687" s="5"/>
      <c r="D1687" s="5"/>
      <c r="E1687" s="5"/>
      <c r="F1687" s="5"/>
      <c r="G1687" s="7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5"/>
      <c r="B1688" s="5"/>
      <c r="C1688" s="5"/>
      <c r="D1688" s="5"/>
      <c r="E1688" s="5"/>
      <c r="F1688" s="5"/>
      <c r="G1688" s="7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5"/>
      <c r="B1689" s="5"/>
      <c r="C1689" s="5"/>
      <c r="D1689" s="5"/>
      <c r="E1689" s="5"/>
      <c r="F1689" s="5"/>
      <c r="G1689" s="7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5"/>
      <c r="B1690" s="5"/>
      <c r="C1690" s="5"/>
      <c r="D1690" s="5"/>
      <c r="E1690" s="5"/>
      <c r="F1690" s="5"/>
      <c r="G1690" s="7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5"/>
      <c r="B1691" s="5"/>
      <c r="C1691" s="5"/>
      <c r="D1691" s="5"/>
      <c r="E1691" s="5"/>
      <c r="F1691" s="5"/>
      <c r="G1691" s="7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5"/>
      <c r="B1692" s="5"/>
      <c r="C1692" s="5"/>
      <c r="D1692" s="5"/>
      <c r="E1692" s="5"/>
      <c r="F1692" s="5"/>
      <c r="G1692" s="7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5"/>
      <c r="B1693" s="5"/>
      <c r="C1693" s="5"/>
      <c r="D1693" s="5"/>
      <c r="E1693" s="5"/>
      <c r="F1693" s="5"/>
      <c r="G1693" s="7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5"/>
      <c r="B1694" s="5"/>
      <c r="C1694" s="5"/>
      <c r="D1694" s="5"/>
      <c r="E1694" s="5"/>
      <c r="F1694" s="5"/>
      <c r="G1694" s="7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5"/>
      <c r="B1695" s="5"/>
      <c r="C1695" s="5"/>
      <c r="D1695" s="5"/>
      <c r="E1695" s="5"/>
      <c r="F1695" s="5"/>
      <c r="G1695" s="7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5"/>
      <c r="B1696" s="5"/>
      <c r="C1696" s="5"/>
      <c r="D1696" s="5"/>
      <c r="E1696" s="5"/>
      <c r="F1696" s="5"/>
      <c r="G1696" s="7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5"/>
      <c r="B1697" s="5"/>
      <c r="C1697" s="5"/>
      <c r="D1697" s="5"/>
      <c r="E1697" s="5"/>
      <c r="F1697" s="5"/>
      <c r="G1697" s="7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5"/>
      <c r="B1698" s="5"/>
      <c r="C1698" s="5"/>
      <c r="D1698" s="5"/>
      <c r="E1698" s="5"/>
      <c r="F1698" s="5"/>
      <c r="G1698" s="7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5"/>
      <c r="B1699" s="5"/>
      <c r="C1699" s="5"/>
      <c r="D1699" s="5"/>
      <c r="E1699" s="5"/>
      <c r="F1699" s="5"/>
      <c r="G1699" s="7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5"/>
      <c r="B1700" s="5"/>
      <c r="C1700" s="5"/>
      <c r="D1700" s="5"/>
      <c r="E1700" s="5"/>
      <c r="F1700" s="5"/>
      <c r="G1700" s="7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5"/>
      <c r="B1701" s="5"/>
      <c r="C1701" s="5"/>
      <c r="D1701" s="5"/>
      <c r="E1701" s="5"/>
      <c r="F1701" s="5"/>
      <c r="G1701" s="7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5"/>
      <c r="B1702" s="5"/>
      <c r="C1702" s="5"/>
      <c r="D1702" s="5"/>
      <c r="E1702" s="5"/>
      <c r="F1702" s="5"/>
      <c r="G1702" s="7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5"/>
      <c r="B1703" s="5"/>
      <c r="C1703" s="5"/>
      <c r="D1703" s="5"/>
      <c r="E1703" s="5"/>
      <c r="F1703" s="5"/>
      <c r="G1703" s="7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5"/>
      <c r="B1704" s="5"/>
      <c r="C1704" s="5"/>
      <c r="D1704" s="5"/>
      <c r="E1704" s="5"/>
      <c r="F1704" s="5"/>
      <c r="G1704" s="7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>
      <c r="A1705" s="5"/>
      <c r="B1705" s="5"/>
      <c r="C1705" s="5"/>
      <c r="D1705" s="5"/>
      <c r="E1705" s="5"/>
      <c r="F1705" s="5"/>
      <c r="G1705" s="7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>
      <c r="A1706" s="5"/>
      <c r="B1706" s="5"/>
      <c r="C1706" s="5"/>
      <c r="D1706" s="5"/>
      <c r="E1706" s="5"/>
      <c r="F1706" s="5"/>
      <c r="G1706" s="7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>
      <c r="A1707" s="5"/>
      <c r="B1707" s="5"/>
      <c r="C1707" s="5"/>
      <c r="D1707" s="5"/>
      <c r="E1707" s="5"/>
      <c r="F1707" s="5"/>
      <c r="G1707" s="7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>
      <c r="A1708" s="5"/>
      <c r="B1708" s="5"/>
      <c r="C1708" s="5"/>
      <c r="D1708" s="5"/>
      <c r="E1708" s="5"/>
      <c r="F1708" s="5"/>
      <c r="G1708" s="7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>
      <c r="A1709" s="5"/>
      <c r="B1709" s="5"/>
      <c r="C1709" s="5"/>
      <c r="D1709" s="5"/>
      <c r="E1709" s="5"/>
      <c r="F1709" s="5"/>
      <c r="G1709" s="7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>
      <c r="A1710" s="5"/>
      <c r="B1710" s="5"/>
      <c r="C1710" s="5"/>
      <c r="D1710" s="5"/>
      <c r="E1710" s="5"/>
      <c r="F1710" s="5"/>
      <c r="G1710" s="7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>
      <c r="A1711" s="5"/>
      <c r="B1711" s="5"/>
      <c r="C1711" s="5"/>
      <c r="D1711" s="5"/>
      <c r="E1711" s="5"/>
      <c r="F1711" s="5"/>
      <c r="G1711" s="7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>
      <c r="A1712" s="5"/>
      <c r="B1712" s="5"/>
      <c r="C1712" s="5"/>
      <c r="D1712" s="5"/>
      <c r="E1712" s="5"/>
      <c r="F1712" s="5"/>
      <c r="G1712" s="7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>
      <c r="A1713" s="5"/>
      <c r="B1713" s="5"/>
      <c r="C1713" s="5"/>
      <c r="D1713" s="5"/>
      <c r="E1713" s="5"/>
      <c r="F1713" s="5"/>
      <c r="G1713" s="7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>
      <c r="A1714" s="5"/>
      <c r="B1714" s="5"/>
      <c r="C1714" s="5"/>
      <c r="D1714" s="5"/>
      <c r="E1714" s="5"/>
      <c r="F1714" s="5"/>
      <c r="G1714" s="7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>
      <c r="A1715" s="5"/>
      <c r="B1715" s="5"/>
      <c r="C1715" s="5"/>
      <c r="D1715" s="5"/>
      <c r="E1715" s="5"/>
      <c r="F1715" s="5"/>
      <c r="G1715" s="7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>
      <c r="A1716" s="5"/>
      <c r="B1716" s="5"/>
      <c r="C1716" s="5"/>
      <c r="D1716" s="5"/>
      <c r="E1716" s="5"/>
      <c r="F1716" s="5"/>
      <c r="G1716" s="7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>
      <c r="A1717" s="5"/>
      <c r="B1717" s="5"/>
      <c r="C1717" s="5"/>
      <c r="D1717" s="5"/>
      <c r="E1717" s="5"/>
      <c r="F1717" s="5"/>
      <c r="G1717" s="7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>
      <c r="A1718" s="5"/>
      <c r="B1718" s="5"/>
      <c r="C1718" s="5"/>
      <c r="D1718" s="5"/>
      <c r="E1718" s="5"/>
      <c r="F1718" s="5"/>
      <c r="G1718" s="7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>
      <c r="A1719" s="5"/>
      <c r="B1719" s="5"/>
      <c r="C1719" s="5"/>
      <c r="D1719" s="5"/>
      <c r="E1719" s="5"/>
      <c r="F1719" s="5"/>
      <c r="G1719" s="7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>
      <c r="A1720" s="5"/>
      <c r="B1720" s="5"/>
      <c r="C1720" s="5"/>
      <c r="D1720" s="5"/>
      <c r="E1720" s="5"/>
      <c r="F1720" s="5"/>
      <c r="G1720" s="7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>
      <c r="A1721" s="5"/>
      <c r="B1721" s="5"/>
      <c r="C1721" s="5"/>
      <c r="D1721" s="5"/>
      <c r="E1721" s="5"/>
      <c r="F1721" s="5"/>
      <c r="G1721" s="7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>
      <c r="A1722" s="5"/>
      <c r="B1722" s="5"/>
      <c r="C1722" s="5"/>
      <c r="D1722" s="5"/>
      <c r="E1722" s="5"/>
      <c r="F1722" s="5"/>
      <c r="G1722" s="7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>
      <c r="A1723" s="5"/>
      <c r="B1723" s="5"/>
      <c r="C1723" s="5"/>
      <c r="D1723" s="5"/>
      <c r="E1723" s="5"/>
      <c r="F1723" s="5"/>
      <c r="G1723" s="7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>
      <c r="A1724" s="5"/>
      <c r="B1724" s="5"/>
      <c r="C1724" s="5"/>
      <c r="D1724" s="5"/>
      <c r="E1724" s="5"/>
      <c r="F1724" s="5"/>
      <c r="G1724" s="7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>
      <c r="A1725" s="5"/>
      <c r="B1725" s="5"/>
      <c r="C1725" s="5"/>
      <c r="D1725" s="5"/>
      <c r="E1725" s="5"/>
      <c r="F1725" s="5"/>
      <c r="G1725" s="7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>
      <c r="A1726" s="5"/>
      <c r="B1726" s="5"/>
      <c r="C1726" s="5"/>
      <c r="D1726" s="5"/>
      <c r="E1726" s="5"/>
      <c r="F1726" s="5"/>
      <c r="G1726" s="7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>
      <c r="A1727" s="5"/>
      <c r="B1727" s="5"/>
      <c r="C1727" s="5"/>
      <c r="D1727" s="5"/>
      <c r="E1727" s="5"/>
      <c r="F1727" s="5"/>
      <c r="G1727" s="7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>
      <c r="A1728" s="5"/>
      <c r="B1728" s="5"/>
      <c r="C1728" s="5"/>
      <c r="D1728" s="5"/>
      <c r="E1728" s="5"/>
      <c r="F1728" s="5"/>
      <c r="G1728" s="7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>
      <c r="A1729" s="5"/>
      <c r="B1729" s="5"/>
      <c r="C1729" s="5"/>
      <c r="D1729" s="5"/>
      <c r="E1729" s="5"/>
      <c r="F1729" s="5"/>
      <c r="G1729" s="7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>
      <c r="A1730" s="5"/>
      <c r="B1730" s="5"/>
      <c r="C1730" s="5"/>
      <c r="D1730" s="5"/>
      <c r="E1730" s="5"/>
      <c r="F1730" s="5"/>
      <c r="G1730" s="7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>
      <c r="A1731" s="5"/>
      <c r="B1731" s="5"/>
      <c r="C1731" s="5"/>
      <c r="D1731" s="5"/>
      <c r="E1731" s="5"/>
      <c r="F1731" s="5"/>
      <c r="G1731" s="7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>
      <c r="A1732" s="5"/>
      <c r="B1732" s="5"/>
      <c r="C1732" s="5"/>
      <c r="D1732" s="5"/>
      <c r="E1732" s="5"/>
      <c r="F1732" s="5"/>
      <c r="G1732" s="7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>
      <c r="A1733" s="5"/>
      <c r="B1733" s="5"/>
      <c r="C1733" s="5"/>
      <c r="D1733" s="5"/>
      <c r="E1733" s="5"/>
      <c r="F1733" s="5"/>
      <c r="G1733" s="7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>
      <c r="A1734" s="5"/>
      <c r="B1734" s="5"/>
      <c r="C1734" s="5"/>
      <c r="D1734" s="5"/>
      <c r="E1734" s="5"/>
      <c r="F1734" s="5"/>
      <c r="G1734" s="7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>
      <c r="A1735" s="5"/>
      <c r="B1735" s="5"/>
      <c r="C1735" s="5"/>
      <c r="D1735" s="5"/>
      <c r="E1735" s="5"/>
      <c r="F1735" s="5"/>
      <c r="G1735" s="7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>
      <c r="A1736" s="5"/>
      <c r="B1736" s="5"/>
      <c r="C1736" s="5"/>
      <c r="D1736" s="5"/>
      <c r="E1736" s="5"/>
      <c r="F1736" s="5"/>
      <c r="G1736" s="7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>
      <c r="A1737" s="5"/>
      <c r="B1737" s="5"/>
      <c r="C1737" s="5"/>
      <c r="D1737" s="5"/>
      <c r="E1737" s="5"/>
      <c r="F1737" s="5"/>
      <c r="G1737" s="7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>
      <c r="A1738" s="5"/>
      <c r="B1738" s="5"/>
      <c r="C1738" s="5"/>
      <c r="D1738" s="5"/>
      <c r="E1738" s="5"/>
      <c r="F1738" s="5"/>
      <c r="G1738" s="7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>
      <c r="A1739" s="5"/>
      <c r="B1739" s="5"/>
      <c r="C1739" s="5"/>
      <c r="D1739" s="5"/>
      <c r="E1739" s="5"/>
      <c r="F1739" s="5"/>
      <c r="G1739" s="7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>
      <c r="A1740" s="5"/>
      <c r="B1740" s="5"/>
      <c r="C1740" s="5"/>
      <c r="D1740" s="5"/>
      <c r="E1740" s="5"/>
      <c r="F1740" s="5"/>
      <c r="G1740" s="7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>
      <c r="A1741" s="5"/>
      <c r="B1741" s="5"/>
      <c r="C1741" s="5"/>
      <c r="D1741" s="5"/>
      <c r="E1741" s="5"/>
      <c r="F1741" s="5"/>
      <c r="G1741" s="7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>
      <c r="A1742" s="5"/>
      <c r="B1742" s="5"/>
      <c r="C1742" s="5"/>
      <c r="D1742" s="5"/>
      <c r="E1742" s="5"/>
      <c r="F1742" s="5"/>
      <c r="G1742" s="7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>
      <c r="A1743" s="5"/>
      <c r="B1743" s="5"/>
      <c r="C1743" s="5"/>
      <c r="D1743" s="5"/>
      <c r="E1743" s="5"/>
      <c r="F1743" s="5"/>
      <c r="G1743" s="7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>
      <c r="A1744" s="5"/>
      <c r="B1744" s="5"/>
      <c r="C1744" s="5"/>
      <c r="D1744" s="5"/>
      <c r="E1744" s="5"/>
      <c r="F1744" s="5"/>
      <c r="G1744" s="7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>
      <c r="A1745" s="5"/>
      <c r="B1745" s="5"/>
      <c r="C1745" s="5"/>
      <c r="D1745" s="5"/>
      <c r="E1745" s="5"/>
      <c r="F1745" s="5"/>
      <c r="G1745" s="7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>
      <c r="A1746" s="5"/>
      <c r="B1746" s="5"/>
      <c r="C1746" s="5"/>
      <c r="D1746" s="5"/>
      <c r="E1746" s="5"/>
      <c r="F1746" s="5"/>
      <c r="G1746" s="7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>
      <c r="A1747" s="5"/>
      <c r="B1747" s="5"/>
      <c r="C1747" s="5"/>
      <c r="D1747" s="5"/>
      <c r="E1747" s="5"/>
      <c r="F1747" s="5"/>
      <c r="G1747" s="7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>
      <c r="A1748" s="5"/>
      <c r="B1748" s="5"/>
      <c r="C1748" s="5"/>
      <c r="D1748" s="5"/>
      <c r="E1748" s="5"/>
      <c r="F1748" s="5"/>
      <c r="G1748" s="7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>
      <c r="A1749" s="5"/>
      <c r="B1749" s="5"/>
      <c r="C1749" s="5"/>
      <c r="D1749" s="5"/>
      <c r="E1749" s="5"/>
      <c r="F1749" s="5"/>
      <c r="G1749" s="7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>
      <c r="A1750" s="5"/>
      <c r="B1750" s="5"/>
      <c r="C1750" s="5"/>
      <c r="D1750" s="5"/>
      <c r="E1750" s="5"/>
      <c r="F1750" s="5"/>
      <c r="G1750" s="7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>
      <c r="A1751" s="5"/>
      <c r="B1751" s="5"/>
      <c r="C1751" s="5"/>
      <c r="D1751" s="5"/>
      <c r="E1751" s="5"/>
      <c r="F1751" s="5"/>
      <c r="G1751" s="7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>
      <c r="A1752" s="5"/>
      <c r="B1752" s="5"/>
      <c r="C1752" s="5"/>
      <c r="D1752" s="5"/>
      <c r="E1752" s="5"/>
      <c r="F1752" s="5"/>
      <c r="G1752" s="7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>
      <c r="A1753" s="5"/>
      <c r="B1753" s="5"/>
      <c r="C1753" s="5"/>
      <c r="D1753" s="5"/>
      <c r="E1753" s="5"/>
      <c r="F1753" s="5"/>
      <c r="G1753" s="7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>
      <c r="A1754" s="5"/>
      <c r="B1754" s="5"/>
      <c r="C1754" s="5"/>
      <c r="D1754" s="5"/>
      <c r="E1754" s="5"/>
      <c r="F1754" s="5"/>
      <c r="G1754" s="7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>
      <c r="A1755" s="5"/>
      <c r="B1755" s="5"/>
      <c r="C1755" s="5"/>
      <c r="D1755" s="5"/>
      <c r="E1755" s="5"/>
      <c r="F1755" s="5"/>
      <c r="G1755" s="7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>
      <c r="A1756" s="5"/>
      <c r="B1756" s="5"/>
      <c r="C1756" s="5"/>
      <c r="D1756" s="5"/>
      <c r="E1756" s="5"/>
      <c r="F1756" s="5"/>
      <c r="G1756" s="7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>
      <c r="A1757" s="5"/>
      <c r="B1757" s="5"/>
      <c r="C1757" s="5"/>
      <c r="D1757" s="5"/>
      <c r="E1757" s="5"/>
      <c r="F1757" s="5"/>
      <c r="G1757" s="7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>
      <c r="A1758" s="5"/>
      <c r="B1758" s="5"/>
      <c r="C1758" s="5"/>
      <c r="D1758" s="5"/>
      <c r="E1758" s="5"/>
      <c r="F1758" s="5"/>
      <c r="G1758" s="7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>
      <c r="A1759" s="5"/>
      <c r="B1759" s="5"/>
      <c r="C1759" s="5"/>
      <c r="D1759" s="5"/>
      <c r="E1759" s="5"/>
      <c r="F1759" s="5"/>
      <c r="G1759" s="7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>
      <c r="A1760" s="5"/>
      <c r="B1760" s="5"/>
      <c r="C1760" s="5"/>
      <c r="D1760" s="5"/>
      <c r="E1760" s="5"/>
      <c r="F1760" s="5"/>
      <c r="G1760" s="7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>
      <c r="A1761" s="5"/>
      <c r="B1761" s="5"/>
      <c r="C1761" s="5"/>
      <c r="D1761" s="5"/>
      <c r="E1761" s="5"/>
      <c r="F1761" s="5"/>
      <c r="G1761" s="7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>
      <c r="A1762" s="5"/>
      <c r="B1762" s="5"/>
      <c r="C1762" s="5"/>
      <c r="D1762" s="5"/>
      <c r="E1762" s="5"/>
      <c r="F1762" s="5"/>
      <c r="G1762" s="7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>
      <c r="A1763" s="5"/>
      <c r="B1763" s="5"/>
      <c r="C1763" s="5"/>
      <c r="D1763" s="5"/>
      <c r="E1763" s="5"/>
      <c r="F1763" s="5"/>
      <c r="G1763" s="7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>
      <c r="A1764" s="5"/>
      <c r="B1764" s="5"/>
      <c r="C1764" s="5"/>
      <c r="D1764" s="5"/>
      <c r="E1764" s="5"/>
      <c r="F1764" s="5"/>
      <c r="G1764" s="7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>
      <c r="A1765" s="5"/>
      <c r="B1765" s="5"/>
      <c r="C1765" s="5"/>
      <c r="D1765" s="5"/>
      <c r="E1765" s="5"/>
      <c r="F1765" s="5"/>
      <c r="G1765" s="7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>
      <c r="A1766" s="5"/>
      <c r="B1766" s="5"/>
      <c r="C1766" s="5"/>
      <c r="D1766" s="5"/>
      <c r="E1766" s="5"/>
      <c r="F1766" s="5"/>
      <c r="G1766" s="7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>
      <c r="A1767" s="5"/>
      <c r="B1767" s="5"/>
      <c r="C1767" s="5"/>
      <c r="D1767" s="5"/>
      <c r="E1767" s="5"/>
      <c r="F1767" s="5"/>
      <c r="G1767" s="7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>
      <c r="A1768" s="5"/>
      <c r="B1768" s="5"/>
      <c r="C1768" s="5"/>
      <c r="D1768" s="5"/>
      <c r="E1768" s="5"/>
      <c r="F1768" s="5"/>
      <c r="G1768" s="7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>
      <c r="A1769" s="5"/>
      <c r="B1769" s="5"/>
      <c r="C1769" s="5"/>
      <c r="D1769" s="5"/>
      <c r="E1769" s="5"/>
      <c r="F1769" s="5"/>
      <c r="G1769" s="7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>
      <c r="A1770" s="5"/>
      <c r="B1770" s="5"/>
      <c r="C1770" s="5"/>
      <c r="D1770" s="5"/>
      <c r="E1770" s="5"/>
      <c r="F1770" s="5"/>
      <c r="G1770" s="7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>
      <c r="A1771" s="5"/>
      <c r="B1771" s="5"/>
      <c r="C1771" s="5"/>
      <c r="D1771" s="5"/>
      <c r="E1771" s="5"/>
      <c r="F1771" s="5"/>
      <c r="G1771" s="7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>
      <c r="A1772" s="5"/>
      <c r="B1772" s="5"/>
      <c r="C1772" s="5"/>
      <c r="D1772" s="5"/>
      <c r="E1772" s="5"/>
      <c r="F1772" s="5"/>
      <c r="G1772" s="7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>
      <c r="A1773" s="5"/>
      <c r="B1773" s="5"/>
      <c r="C1773" s="5"/>
      <c r="D1773" s="5"/>
      <c r="E1773" s="5"/>
      <c r="F1773" s="5"/>
      <c r="G1773" s="7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>
      <c r="A1774" s="5"/>
      <c r="B1774" s="5"/>
      <c r="C1774" s="5"/>
      <c r="D1774" s="5"/>
      <c r="E1774" s="5"/>
      <c r="F1774" s="5"/>
      <c r="G1774" s="7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>
      <c r="A1775" s="5"/>
      <c r="B1775" s="5"/>
      <c r="C1775" s="5"/>
      <c r="D1775" s="5"/>
      <c r="E1775" s="5"/>
      <c r="F1775" s="5"/>
      <c r="G1775" s="7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>
      <c r="A1776" s="5"/>
      <c r="B1776" s="5"/>
      <c r="C1776" s="5"/>
      <c r="D1776" s="5"/>
      <c r="E1776" s="5"/>
      <c r="F1776" s="5"/>
      <c r="G1776" s="7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>
      <c r="A1777" s="5"/>
      <c r="B1777" s="5"/>
      <c r="C1777" s="5"/>
      <c r="D1777" s="5"/>
      <c r="E1777" s="5"/>
      <c r="F1777" s="5"/>
      <c r="G1777" s="7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>
      <c r="A1778" s="5"/>
      <c r="B1778" s="5"/>
      <c r="C1778" s="5"/>
      <c r="D1778" s="5"/>
      <c r="E1778" s="5"/>
      <c r="F1778" s="5"/>
      <c r="G1778" s="7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>
      <c r="A1779" s="5"/>
      <c r="B1779" s="5"/>
      <c r="C1779" s="5"/>
      <c r="D1779" s="5"/>
      <c r="E1779" s="5"/>
      <c r="F1779" s="5"/>
      <c r="G1779" s="7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>
      <c r="A1780" s="5"/>
      <c r="B1780" s="5"/>
      <c r="C1780" s="5"/>
      <c r="D1780" s="5"/>
      <c r="E1780" s="5"/>
      <c r="F1780" s="5"/>
      <c r="G1780" s="7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>
      <c r="A1781" s="5"/>
      <c r="B1781" s="5"/>
      <c r="C1781" s="5"/>
      <c r="D1781" s="5"/>
      <c r="E1781" s="5"/>
      <c r="F1781" s="5"/>
      <c r="G1781" s="7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>
      <c r="A1782" s="5"/>
      <c r="B1782" s="5"/>
      <c r="C1782" s="5"/>
      <c r="D1782" s="5"/>
      <c r="E1782" s="5"/>
      <c r="F1782" s="5"/>
      <c r="G1782" s="7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>
      <c r="A1783" s="5"/>
      <c r="B1783" s="5"/>
      <c r="C1783" s="5"/>
      <c r="D1783" s="5"/>
      <c r="E1783" s="5"/>
      <c r="F1783" s="5"/>
      <c r="G1783" s="7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>
      <c r="A1784" s="5"/>
      <c r="B1784" s="5"/>
      <c r="C1784" s="5"/>
      <c r="D1784" s="5"/>
      <c r="E1784" s="5"/>
      <c r="F1784" s="5"/>
      <c r="G1784" s="7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>
      <c r="A1785" s="5"/>
      <c r="B1785" s="5"/>
      <c r="C1785" s="5"/>
      <c r="D1785" s="5"/>
      <c r="E1785" s="5"/>
      <c r="F1785" s="5"/>
      <c r="G1785" s="7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>
      <c r="A1786" s="5"/>
      <c r="B1786" s="5"/>
      <c r="C1786" s="5"/>
      <c r="D1786" s="5"/>
      <c r="E1786" s="5"/>
      <c r="F1786" s="5"/>
      <c r="G1786" s="7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>
      <c r="A1787" s="5"/>
      <c r="B1787" s="5"/>
      <c r="C1787" s="5"/>
      <c r="D1787" s="5"/>
      <c r="E1787" s="5"/>
      <c r="F1787" s="5"/>
      <c r="G1787" s="7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>
      <c r="A1788" s="5"/>
      <c r="B1788" s="5"/>
      <c r="C1788" s="5"/>
      <c r="D1788" s="5"/>
      <c r="E1788" s="5"/>
      <c r="F1788" s="5"/>
      <c r="G1788" s="7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>
      <c r="A1789" s="5"/>
      <c r="B1789" s="5"/>
      <c r="C1789" s="5"/>
      <c r="D1789" s="5"/>
      <c r="E1789" s="5"/>
      <c r="F1789" s="5"/>
      <c r="G1789" s="7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>
      <c r="A1790" s="5"/>
      <c r="B1790" s="5"/>
      <c r="C1790" s="5"/>
      <c r="D1790" s="5"/>
      <c r="E1790" s="5"/>
      <c r="F1790" s="5"/>
      <c r="G1790" s="7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>
      <c r="A1791" s="5"/>
      <c r="B1791" s="5"/>
      <c r="C1791" s="5"/>
      <c r="D1791" s="5"/>
      <c r="E1791" s="5"/>
      <c r="F1791" s="5"/>
      <c r="G1791" s="7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>
      <c r="A1792" s="5"/>
      <c r="B1792" s="5"/>
      <c r="C1792" s="5"/>
      <c r="D1792" s="5"/>
      <c r="E1792" s="5"/>
      <c r="F1792" s="5"/>
      <c r="G1792" s="7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>
      <c r="A1793" s="5"/>
      <c r="B1793" s="5"/>
      <c r="C1793" s="5"/>
      <c r="D1793" s="5"/>
      <c r="E1793" s="5"/>
      <c r="F1793" s="5"/>
      <c r="G1793" s="7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>
      <c r="A1794" s="5"/>
      <c r="B1794" s="5"/>
      <c r="C1794" s="5"/>
      <c r="D1794" s="5"/>
      <c r="E1794" s="5"/>
      <c r="F1794" s="5"/>
      <c r="G1794" s="7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>
      <c r="A1795" s="5"/>
      <c r="B1795" s="5"/>
      <c r="C1795" s="5"/>
      <c r="D1795" s="5"/>
      <c r="E1795" s="5"/>
      <c r="F1795" s="5"/>
      <c r="G1795" s="7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>
      <c r="A1796" s="5"/>
      <c r="B1796" s="5"/>
      <c r="C1796" s="5"/>
      <c r="D1796" s="5"/>
      <c r="E1796" s="5"/>
      <c r="F1796" s="5"/>
      <c r="G1796" s="7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>
      <c r="A1797" s="5"/>
      <c r="B1797" s="5"/>
      <c r="C1797" s="5"/>
      <c r="D1797" s="5"/>
      <c r="E1797" s="5"/>
      <c r="F1797" s="5"/>
      <c r="G1797" s="7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>
      <c r="A1798" s="5"/>
      <c r="B1798" s="5"/>
      <c r="C1798" s="5"/>
      <c r="D1798" s="5"/>
      <c r="E1798" s="5"/>
      <c r="F1798" s="5"/>
      <c r="G1798" s="7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>
      <c r="A1799" s="5"/>
      <c r="B1799" s="5"/>
      <c r="C1799" s="5"/>
      <c r="D1799" s="5"/>
      <c r="E1799" s="5"/>
      <c r="F1799" s="5"/>
      <c r="G1799" s="7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>
      <c r="A1800" s="5"/>
      <c r="B1800" s="5"/>
      <c r="C1800" s="5"/>
      <c r="D1800" s="5"/>
      <c r="E1800" s="5"/>
      <c r="F1800" s="5"/>
      <c r="G1800" s="7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>
      <c r="A1801" s="5"/>
      <c r="B1801" s="5"/>
      <c r="C1801" s="5"/>
      <c r="D1801" s="5"/>
      <c r="E1801" s="5"/>
      <c r="F1801" s="5"/>
      <c r="G1801" s="7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>
      <c r="A1802" s="5"/>
      <c r="B1802" s="5"/>
      <c r="C1802" s="5"/>
      <c r="D1802" s="5"/>
      <c r="E1802" s="5"/>
      <c r="F1802" s="5"/>
      <c r="G1802" s="7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>
      <c r="A1803" s="5"/>
      <c r="B1803" s="5"/>
      <c r="C1803" s="5"/>
      <c r="D1803" s="5"/>
      <c r="E1803" s="5"/>
      <c r="F1803" s="5"/>
      <c r="G1803" s="7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>
      <c r="A1804" s="5"/>
      <c r="B1804" s="5"/>
      <c r="C1804" s="5"/>
      <c r="D1804" s="5"/>
      <c r="E1804" s="5"/>
      <c r="F1804" s="5"/>
      <c r="G1804" s="7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>
      <c r="A1805" s="5"/>
      <c r="B1805" s="5"/>
      <c r="C1805" s="5"/>
      <c r="D1805" s="5"/>
      <c r="E1805" s="5"/>
      <c r="F1805" s="5"/>
      <c r="G1805" s="7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>
      <c r="A1806" s="5"/>
      <c r="B1806" s="5"/>
      <c r="C1806" s="5"/>
      <c r="D1806" s="5"/>
      <c r="E1806" s="5"/>
      <c r="F1806" s="5"/>
      <c r="G1806" s="7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>
      <c r="A1807" s="5"/>
      <c r="B1807" s="5"/>
      <c r="C1807" s="5"/>
      <c r="D1807" s="5"/>
      <c r="E1807" s="5"/>
      <c r="F1807" s="5"/>
      <c r="G1807" s="7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>
      <c r="A1808" s="5"/>
      <c r="B1808" s="5"/>
      <c r="C1808" s="5"/>
      <c r="D1808" s="5"/>
      <c r="E1808" s="5"/>
      <c r="F1808" s="5"/>
      <c r="G1808" s="7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>
      <c r="A1809" s="5"/>
      <c r="B1809" s="5"/>
      <c r="C1809" s="5"/>
      <c r="D1809" s="5"/>
      <c r="E1809" s="5"/>
      <c r="F1809" s="5"/>
      <c r="G1809" s="7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>
      <c r="A1810" s="5"/>
      <c r="B1810" s="5"/>
      <c r="C1810" s="5"/>
      <c r="D1810" s="5"/>
      <c r="E1810" s="5"/>
      <c r="F1810" s="5"/>
      <c r="G1810" s="7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>
      <c r="A1811" s="5"/>
      <c r="B1811" s="5"/>
      <c r="C1811" s="5"/>
      <c r="D1811" s="5"/>
      <c r="E1811" s="5"/>
      <c r="F1811" s="5"/>
      <c r="G1811" s="7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>
      <c r="A1812" s="5"/>
      <c r="B1812" s="5"/>
      <c r="C1812" s="5"/>
      <c r="D1812" s="5"/>
      <c r="E1812" s="5"/>
      <c r="F1812" s="5"/>
      <c r="G1812" s="7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>
      <c r="A1813" s="5"/>
      <c r="B1813" s="5"/>
      <c r="C1813" s="5"/>
      <c r="D1813" s="5"/>
      <c r="E1813" s="5"/>
      <c r="F1813" s="5"/>
      <c r="G1813" s="7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>
      <c r="A1814" s="5"/>
      <c r="B1814" s="5"/>
      <c r="C1814" s="5"/>
      <c r="D1814" s="5"/>
      <c r="E1814" s="5"/>
      <c r="F1814" s="5"/>
      <c r="G1814" s="7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>
      <c r="A1815" s="5"/>
      <c r="B1815" s="5"/>
      <c r="C1815" s="5"/>
      <c r="D1815" s="5"/>
      <c r="E1815" s="5"/>
      <c r="F1815" s="5"/>
      <c r="G1815" s="7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>
      <c r="A1816" s="5"/>
      <c r="B1816" s="5"/>
      <c r="C1816" s="5"/>
      <c r="D1816" s="5"/>
      <c r="E1816" s="5"/>
      <c r="F1816" s="5"/>
      <c r="G1816" s="7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>
      <c r="A1817" s="5"/>
      <c r="B1817" s="5"/>
      <c r="C1817" s="5"/>
      <c r="D1817" s="5"/>
      <c r="E1817" s="5"/>
      <c r="F1817" s="5"/>
      <c r="G1817" s="7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>
      <c r="A1818" s="5"/>
      <c r="B1818" s="5"/>
      <c r="C1818" s="5"/>
      <c r="D1818" s="5"/>
      <c r="E1818" s="5"/>
      <c r="F1818" s="5"/>
      <c r="G1818" s="7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>
      <c r="A1819" s="5"/>
      <c r="B1819" s="5"/>
      <c r="C1819" s="5"/>
      <c r="D1819" s="5"/>
      <c r="E1819" s="5"/>
      <c r="F1819" s="5"/>
      <c r="G1819" s="7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>
      <c r="A1820" s="5"/>
      <c r="B1820" s="5"/>
      <c r="C1820" s="5"/>
      <c r="D1820" s="5"/>
      <c r="E1820" s="5"/>
      <c r="F1820" s="5"/>
      <c r="G1820" s="7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>
      <c r="A1821" s="5"/>
      <c r="B1821" s="5"/>
      <c r="C1821" s="5"/>
      <c r="D1821" s="5"/>
      <c r="E1821" s="5"/>
      <c r="F1821" s="5"/>
      <c r="G1821" s="7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>
      <c r="A1822" s="5"/>
      <c r="B1822" s="5"/>
      <c r="C1822" s="5"/>
      <c r="D1822" s="5"/>
      <c r="E1822" s="5"/>
      <c r="F1822" s="5"/>
      <c r="G1822" s="7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>
      <c r="A1823" s="5"/>
      <c r="B1823" s="5"/>
      <c r="C1823" s="5"/>
      <c r="D1823" s="5"/>
      <c r="E1823" s="5"/>
      <c r="F1823" s="5"/>
      <c r="G1823" s="7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>
      <c r="A1824" s="5"/>
      <c r="B1824" s="5"/>
      <c r="C1824" s="5"/>
      <c r="D1824" s="5"/>
      <c r="E1824" s="5"/>
      <c r="F1824" s="5"/>
      <c r="G1824" s="7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>
      <c r="A1825" s="5"/>
      <c r="B1825" s="5"/>
      <c r="C1825" s="5"/>
      <c r="D1825" s="5"/>
      <c r="E1825" s="5"/>
      <c r="F1825" s="5"/>
      <c r="G1825" s="7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>
      <c r="A1826" s="5"/>
      <c r="B1826" s="5"/>
      <c r="C1826" s="5"/>
      <c r="D1826" s="5"/>
      <c r="E1826" s="5"/>
      <c r="F1826" s="5"/>
      <c r="G1826" s="7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>
      <c r="A1827" s="5"/>
      <c r="B1827" s="5"/>
      <c r="C1827" s="5"/>
      <c r="D1827" s="5"/>
      <c r="E1827" s="5"/>
      <c r="F1827" s="5"/>
      <c r="G1827" s="7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>
      <c r="A1828" s="5"/>
      <c r="B1828" s="5"/>
      <c r="C1828" s="5"/>
      <c r="D1828" s="5"/>
      <c r="E1828" s="5"/>
      <c r="F1828" s="5"/>
      <c r="G1828" s="7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>
      <c r="A1829" s="5"/>
      <c r="B1829" s="5"/>
      <c r="C1829" s="5"/>
      <c r="D1829" s="5"/>
      <c r="E1829" s="5"/>
      <c r="F1829" s="5"/>
      <c r="G1829" s="7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>
      <c r="A1830" s="5"/>
      <c r="B1830" s="5"/>
      <c r="C1830" s="5"/>
      <c r="D1830" s="5"/>
      <c r="E1830" s="5"/>
      <c r="F1830" s="5"/>
      <c r="G1830" s="7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>
      <c r="A1831" s="5"/>
      <c r="B1831" s="5"/>
      <c r="C1831" s="5"/>
      <c r="D1831" s="5"/>
      <c r="E1831" s="5"/>
      <c r="F1831" s="5"/>
      <c r="G1831" s="7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>
      <c r="A1832" s="5"/>
      <c r="B1832" s="5"/>
      <c r="C1832" s="5"/>
      <c r="D1832" s="5"/>
      <c r="E1832" s="5"/>
      <c r="F1832" s="5"/>
      <c r="G1832" s="7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>
      <c r="A1833" s="5"/>
      <c r="B1833" s="5"/>
      <c r="C1833" s="5"/>
      <c r="D1833" s="5"/>
      <c r="E1833" s="5"/>
      <c r="F1833" s="5"/>
      <c r="G1833" s="7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>
      <c r="A1834" s="5"/>
      <c r="B1834" s="5"/>
      <c r="C1834" s="5"/>
      <c r="D1834" s="5"/>
      <c r="E1834" s="5"/>
      <c r="F1834" s="5"/>
      <c r="G1834" s="7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>
      <c r="A1835" s="5"/>
      <c r="B1835" s="5"/>
      <c r="C1835" s="5"/>
      <c r="D1835" s="5"/>
      <c r="E1835" s="5"/>
      <c r="F1835" s="5"/>
      <c r="G1835" s="7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>
      <c r="A1836" s="5"/>
      <c r="B1836" s="5"/>
      <c r="C1836" s="5"/>
      <c r="D1836" s="5"/>
      <c r="E1836" s="5"/>
      <c r="F1836" s="5"/>
      <c r="G1836" s="7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>
      <c r="A1837" s="5"/>
      <c r="B1837" s="5"/>
      <c r="C1837" s="5"/>
      <c r="D1837" s="5"/>
      <c r="E1837" s="5"/>
      <c r="F1837" s="5"/>
      <c r="G1837" s="7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>
      <c r="A1838" s="5"/>
      <c r="B1838" s="5"/>
      <c r="C1838" s="5"/>
      <c r="D1838" s="5"/>
      <c r="E1838" s="5"/>
      <c r="F1838" s="5"/>
      <c r="G1838" s="7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>
      <c r="A1839" s="5"/>
      <c r="B1839" s="5"/>
      <c r="C1839" s="5"/>
      <c r="D1839" s="5"/>
      <c r="E1839" s="5"/>
      <c r="F1839" s="5"/>
      <c r="G1839" s="7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>
      <c r="A1840" s="5"/>
      <c r="B1840" s="5"/>
      <c r="C1840" s="5"/>
      <c r="D1840" s="5"/>
      <c r="E1840" s="5"/>
      <c r="F1840" s="5"/>
      <c r="G1840" s="7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>
      <c r="A1841" s="5"/>
      <c r="B1841" s="5"/>
      <c r="C1841" s="5"/>
      <c r="D1841" s="5"/>
      <c r="E1841" s="5"/>
      <c r="F1841" s="5"/>
      <c r="G1841" s="7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>
      <c r="A1842" s="5"/>
      <c r="B1842" s="5"/>
      <c r="C1842" s="5"/>
      <c r="D1842" s="5"/>
      <c r="E1842" s="5"/>
      <c r="F1842" s="5"/>
      <c r="G1842" s="7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>
      <c r="A1843" s="5"/>
      <c r="B1843" s="5"/>
      <c r="C1843" s="5"/>
      <c r="D1843" s="5"/>
      <c r="E1843" s="5"/>
      <c r="F1843" s="5"/>
      <c r="G1843" s="7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>
      <c r="A1844" s="5"/>
      <c r="B1844" s="5"/>
      <c r="C1844" s="5"/>
      <c r="D1844" s="5"/>
      <c r="E1844" s="5"/>
      <c r="F1844" s="5"/>
      <c r="G1844" s="7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>
      <c r="A1845" s="5"/>
      <c r="B1845" s="5"/>
      <c r="C1845" s="5"/>
      <c r="D1845" s="5"/>
      <c r="E1845" s="5"/>
      <c r="F1845" s="5"/>
      <c r="G1845" s="7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>
      <c r="A1846" s="5"/>
      <c r="B1846" s="5"/>
      <c r="C1846" s="5"/>
      <c r="D1846" s="5"/>
      <c r="E1846" s="5"/>
      <c r="F1846" s="5"/>
      <c r="G1846" s="7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>
      <c r="A1847" s="5"/>
      <c r="B1847" s="5"/>
      <c r="C1847" s="5"/>
      <c r="D1847" s="5"/>
      <c r="E1847" s="5"/>
      <c r="F1847" s="5"/>
      <c r="G1847" s="7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>
      <c r="A1848" s="5"/>
      <c r="B1848" s="5"/>
      <c r="C1848" s="5"/>
      <c r="D1848" s="5"/>
      <c r="E1848" s="5"/>
      <c r="F1848" s="5"/>
      <c r="G1848" s="7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>
      <c r="A1849" s="5"/>
      <c r="B1849" s="5"/>
      <c r="C1849" s="5"/>
      <c r="D1849" s="5"/>
      <c r="E1849" s="5"/>
      <c r="F1849" s="5"/>
      <c r="G1849" s="7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>
      <c r="A1850" s="5"/>
      <c r="B1850" s="5"/>
      <c r="C1850" s="5"/>
      <c r="D1850" s="5"/>
      <c r="E1850" s="5"/>
      <c r="F1850" s="5"/>
      <c r="G1850" s="7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>
      <c r="A1851" s="5"/>
      <c r="B1851" s="5"/>
      <c r="C1851" s="5"/>
      <c r="D1851" s="5"/>
      <c r="E1851" s="5"/>
      <c r="F1851" s="5"/>
      <c r="G1851" s="7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>
      <c r="A1852" s="5"/>
      <c r="B1852" s="5"/>
      <c r="C1852" s="5"/>
      <c r="D1852" s="5"/>
      <c r="E1852" s="5"/>
      <c r="F1852" s="5"/>
      <c r="G1852" s="7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>
      <c r="A1853" s="5"/>
      <c r="B1853" s="5"/>
      <c r="C1853" s="5"/>
      <c r="D1853" s="5"/>
      <c r="E1853" s="5"/>
      <c r="F1853" s="5"/>
      <c r="G1853" s="7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>
      <c r="A1854" s="5"/>
      <c r="B1854" s="5"/>
      <c r="C1854" s="5"/>
      <c r="D1854" s="5"/>
      <c r="E1854" s="5"/>
      <c r="F1854" s="5"/>
      <c r="G1854" s="7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>
      <c r="A1855" s="5"/>
      <c r="B1855" s="5"/>
      <c r="C1855" s="5"/>
      <c r="D1855" s="5"/>
      <c r="E1855" s="5"/>
      <c r="F1855" s="5"/>
      <c r="G1855" s="7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>
      <c r="A1856" s="5"/>
      <c r="B1856" s="5"/>
      <c r="C1856" s="5"/>
      <c r="D1856" s="5"/>
      <c r="E1856" s="5"/>
      <c r="F1856" s="5"/>
      <c r="G1856" s="7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>
      <c r="A1857" s="5"/>
      <c r="B1857" s="5"/>
      <c r="C1857" s="5"/>
      <c r="D1857" s="5"/>
      <c r="E1857" s="5"/>
      <c r="F1857" s="5"/>
      <c r="G1857" s="7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>
      <c r="A1858" s="5"/>
      <c r="B1858" s="5"/>
      <c r="C1858" s="5"/>
      <c r="D1858" s="5"/>
      <c r="E1858" s="5"/>
      <c r="F1858" s="5"/>
      <c r="G1858" s="7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>
      <c r="A1859" s="5"/>
      <c r="B1859" s="5"/>
      <c r="C1859" s="5"/>
      <c r="D1859" s="5"/>
      <c r="E1859" s="5"/>
      <c r="F1859" s="5"/>
      <c r="G1859" s="7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>
      <c r="A1860" s="5"/>
      <c r="B1860" s="5"/>
      <c r="C1860" s="5"/>
      <c r="D1860" s="5"/>
      <c r="E1860" s="5"/>
      <c r="F1860" s="5"/>
      <c r="G1860" s="7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>
      <c r="A1861" s="5"/>
      <c r="B1861" s="5"/>
      <c r="C1861" s="5"/>
      <c r="D1861" s="5"/>
      <c r="E1861" s="5"/>
      <c r="F1861" s="5"/>
      <c r="G1861" s="7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>
      <c r="A1862" s="5"/>
      <c r="B1862" s="5"/>
      <c r="C1862" s="5"/>
      <c r="D1862" s="5"/>
      <c r="E1862" s="5"/>
      <c r="F1862" s="5"/>
      <c r="G1862" s="7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>
      <c r="A1863" s="5"/>
      <c r="B1863" s="5"/>
      <c r="C1863" s="5"/>
      <c r="D1863" s="5"/>
      <c r="E1863" s="5"/>
      <c r="F1863" s="5"/>
      <c r="G1863" s="7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>
      <c r="A1864" s="5"/>
      <c r="B1864" s="5"/>
      <c r="C1864" s="5"/>
      <c r="D1864" s="5"/>
      <c r="E1864" s="5"/>
      <c r="F1864" s="5"/>
      <c r="G1864" s="7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>
      <c r="A1865" s="5"/>
      <c r="B1865" s="5"/>
      <c r="C1865" s="5"/>
      <c r="D1865" s="5"/>
      <c r="E1865" s="5"/>
      <c r="F1865" s="5"/>
      <c r="G1865" s="7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>
      <c r="A1866" s="5"/>
      <c r="B1866" s="5"/>
      <c r="C1866" s="5"/>
      <c r="D1866" s="5"/>
      <c r="E1866" s="5"/>
      <c r="F1866" s="5"/>
      <c r="G1866" s="7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>
      <c r="A1867" s="5"/>
      <c r="B1867" s="5"/>
      <c r="C1867" s="5"/>
      <c r="D1867" s="5"/>
      <c r="E1867" s="5"/>
      <c r="F1867" s="5"/>
      <c r="G1867" s="7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>
      <c r="A1868" s="5"/>
      <c r="B1868" s="5"/>
      <c r="C1868" s="5"/>
      <c r="D1868" s="5"/>
      <c r="E1868" s="5"/>
      <c r="F1868" s="5"/>
      <c r="G1868" s="7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>
      <c r="A1869" s="5"/>
      <c r="B1869" s="5"/>
      <c r="C1869" s="5"/>
      <c r="D1869" s="5"/>
      <c r="E1869" s="5"/>
      <c r="F1869" s="5"/>
      <c r="G1869" s="7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>
      <c r="A1870" s="5"/>
      <c r="B1870" s="5"/>
      <c r="C1870" s="5"/>
      <c r="D1870" s="5"/>
      <c r="E1870" s="5"/>
      <c r="F1870" s="5"/>
      <c r="G1870" s="7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>
      <c r="A1871" s="5"/>
      <c r="B1871" s="5"/>
      <c r="C1871" s="5"/>
      <c r="D1871" s="5"/>
      <c r="E1871" s="5"/>
      <c r="F1871" s="5"/>
      <c r="G1871" s="7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>
      <c r="A1872" s="5"/>
      <c r="B1872" s="5"/>
      <c r="C1872" s="5"/>
      <c r="D1872" s="5"/>
      <c r="E1872" s="5"/>
      <c r="F1872" s="5"/>
      <c r="G1872" s="7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>
      <c r="A1873" s="5"/>
      <c r="B1873" s="5"/>
      <c r="C1873" s="5"/>
      <c r="D1873" s="5"/>
      <c r="E1873" s="5"/>
      <c r="F1873" s="5"/>
      <c r="G1873" s="7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>
      <c r="A1874" s="5"/>
      <c r="B1874" s="5"/>
      <c r="C1874" s="5"/>
      <c r="D1874" s="5"/>
      <c r="E1874" s="5"/>
      <c r="F1874" s="5"/>
      <c r="G1874" s="7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>
      <c r="A1875" s="5"/>
      <c r="B1875" s="5"/>
      <c r="C1875" s="5"/>
      <c r="D1875" s="5"/>
      <c r="E1875" s="5"/>
      <c r="F1875" s="5"/>
      <c r="G1875" s="7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>
      <c r="A1876" s="5"/>
      <c r="B1876" s="5"/>
      <c r="C1876" s="5"/>
      <c r="D1876" s="5"/>
      <c r="E1876" s="5"/>
      <c r="F1876" s="5"/>
      <c r="G1876" s="7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>
      <c r="A1877" s="5"/>
      <c r="B1877" s="5"/>
      <c r="C1877" s="5"/>
      <c r="D1877" s="5"/>
      <c r="E1877" s="5"/>
      <c r="F1877" s="5"/>
      <c r="G1877" s="7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>
      <c r="A1878" s="5"/>
      <c r="B1878" s="5"/>
      <c r="C1878" s="5"/>
      <c r="D1878" s="5"/>
      <c r="E1878" s="5"/>
      <c r="F1878" s="5"/>
      <c r="G1878" s="7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>
      <c r="A1879" s="5"/>
      <c r="B1879" s="5"/>
      <c r="C1879" s="5"/>
      <c r="D1879" s="5"/>
      <c r="E1879" s="5"/>
      <c r="F1879" s="5"/>
      <c r="G1879" s="7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>
      <c r="A1880" s="5"/>
      <c r="B1880" s="5"/>
      <c r="C1880" s="5"/>
      <c r="D1880" s="5"/>
      <c r="E1880" s="5"/>
      <c r="F1880" s="5"/>
      <c r="G1880" s="7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>
      <c r="A1881" s="5"/>
      <c r="B1881" s="5"/>
      <c r="C1881" s="5"/>
      <c r="D1881" s="5"/>
      <c r="E1881" s="5"/>
      <c r="F1881" s="5"/>
      <c r="G1881" s="7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>
      <c r="A1882" s="5"/>
      <c r="B1882" s="5"/>
      <c r="C1882" s="5"/>
      <c r="D1882" s="5"/>
      <c r="E1882" s="5"/>
      <c r="F1882" s="5"/>
      <c r="G1882" s="7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>
      <c r="A1883" s="5"/>
      <c r="B1883" s="5"/>
      <c r="C1883" s="5"/>
      <c r="D1883" s="5"/>
      <c r="E1883" s="5"/>
      <c r="F1883" s="5"/>
      <c r="G1883" s="7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>
      <c r="A1884" s="5"/>
      <c r="B1884" s="5"/>
      <c r="C1884" s="5"/>
      <c r="D1884" s="5"/>
      <c r="E1884" s="5"/>
      <c r="F1884" s="5"/>
      <c r="G1884" s="7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>
      <c r="A1885" s="5"/>
      <c r="B1885" s="5"/>
      <c r="C1885" s="5"/>
      <c r="D1885" s="5"/>
      <c r="E1885" s="5"/>
      <c r="F1885" s="5"/>
      <c r="G1885" s="7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>
      <c r="A1886" s="5"/>
      <c r="B1886" s="5"/>
      <c r="C1886" s="5"/>
      <c r="D1886" s="5"/>
      <c r="E1886" s="5"/>
      <c r="F1886" s="5"/>
      <c r="G1886" s="7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>
      <c r="A1887" s="5"/>
      <c r="B1887" s="5"/>
      <c r="C1887" s="5"/>
      <c r="D1887" s="5"/>
      <c r="E1887" s="5"/>
      <c r="F1887" s="5"/>
      <c r="G1887" s="7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>
      <c r="A1888" s="5"/>
      <c r="B1888" s="5"/>
      <c r="C1888" s="5"/>
      <c r="D1888" s="5"/>
      <c r="E1888" s="5"/>
      <c r="F1888" s="5"/>
      <c r="G1888" s="7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>
      <c r="A1889" s="5"/>
      <c r="B1889" s="5"/>
      <c r="C1889" s="5"/>
      <c r="D1889" s="5"/>
      <c r="E1889" s="5"/>
      <c r="F1889" s="5"/>
      <c r="G1889" s="7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>
      <c r="A1890" s="5"/>
      <c r="B1890" s="5"/>
      <c r="C1890" s="5"/>
      <c r="D1890" s="5"/>
      <c r="E1890" s="5"/>
      <c r="F1890" s="5"/>
      <c r="G1890" s="7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>
      <c r="A1891" s="5"/>
      <c r="B1891" s="5"/>
      <c r="C1891" s="5"/>
      <c r="D1891" s="5"/>
      <c r="E1891" s="5"/>
      <c r="F1891" s="5"/>
      <c r="G1891" s="7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>
      <c r="A1892" s="5"/>
      <c r="B1892" s="5"/>
      <c r="C1892" s="5"/>
      <c r="D1892" s="5"/>
      <c r="E1892" s="5"/>
      <c r="F1892" s="5"/>
      <c r="G1892" s="7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>
      <c r="A1893" s="5"/>
      <c r="B1893" s="5"/>
      <c r="C1893" s="5"/>
      <c r="D1893" s="5"/>
      <c r="E1893" s="5"/>
      <c r="F1893" s="5"/>
      <c r="G1893" s="7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>
      <c r="A1894" s="5"/>
      <c r="B1894" s="5"/>
      <c r="C1894" s="5"/>
      <c r="D1894" s="5"/>
      <c r="E1894" s="5"/>
      <c r="F1894" s="5"/>
      <c r="G1894" s="7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>
      <c r="A1895" s="5"/>
      <c r="B1895" s="5"/>
      <c r="C1895" s="5"/>
      <c r="D1895" s="5"/>
      <c r="E1895" s="5"/>
      <c r="F1895" s="5"/>
      <c r="G1895" s="7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>
      <c r="A1896" s="5"/>
      <c r="B1896" s="5"/>
      <c r="C1896" s="5"/>
      <c r="D1896" s="5"/>
      <c r="E1896" s="5"/>
      <c r="F1896" s="5"/>
      <c r="G1896" s="7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>
      <c r="A1897" s="5"/>
      <c r="B1897" s="5"/>
      <c r="C1897" s="5"/>
      <c r="D1897" s="5"/>
      <c r="E1897" s="5"/>
      <c r="F1897" s="5"/>
      <c r="G1897" s="7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>
      <c r="A1898" s="5"/>
      <c r="B1898" s="5"/>
      <c r="C1898" s="5"/>
      <c r="D1898" s="5"/>
      <c r="E1898" s="5"/>
      <c r="F1898" s="5"/>
      <c r="G1898" s="7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>
      <c r="A1899" s="5"/>
      <c r="B1899" s="5"/>
      <c r="C1899" s="5"/>
      <c r="D1899" s="5"/>
      <c r="E1899" s="5"/>
      <c r="F1899" s="5"/>
      <c r="G1899" s="7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>
      <c r="A1900" s="5"/>
      <c r="B1900" s="5"/>
      <c r="C1900" s="5"/>
      <c r="D1900" s="5"/>
      <c r="E1900" s="5"/>
      <c r="F1900" s="5"/>
      <c r="G1900" s="7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>
      <c r="A1901" s="5"/>
      <c r="B1901" s="5"/>
      <c r="C1901" s="5"/>
      <c r="D1901" s="5"/>
      <c r="E1901" s="5"/>
      <c r="F1901" s="5"/>
      <c r="G1901" s="7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>
      <c r="A1902" s="5"/>
      <c r="B1902" s="5"/>
      <c r="C1902" s="5"/>
      <c r="D1902" s="5"/>
      <c r="E1902" s="5"/>
      <c r="F1902" s="5"/>
      <c r="G1902" s="7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>
      <c r="A1903" s="5"/>
      <c r="B1903" s="5"/>
      <c r="C1903" s="5"/>
      <c r="D1903" s="5"/>
      <c r="E1903" s="5"/>
      <c r="F1903" s="5"/>
      <c r="G1903" s="7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>
      <c r="A1904" s="5"/>
      <c r="B1904" s="5"/>
      <c r="C1904" s="5"/>
      <c r="D1904" s="5"/>
      <c r="E1904" s="5"/>
      <c r="F1904" s="5"/>
      <c r="G1904" s="7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>
      <c r="A1905" s="5"/>
      <c r="B1905" s="5"/>
      <c r="C1905" s="5"/>
      <c r="D1905" s="5"/>
      <c r="E1905" s="5"/>
      <c r="F1905" s="5"/>
      <c r="G1905" s="7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>
      <c r="A1906" s="5"/>
      <c r="B1906" s="5"/>
      <c r="C1906" s="5"/>
      <c r="D1906" s="5"/>
      <c r="E1906" s="5"/>
      <c r="F1906" s="5"/>
      <c r="G1906" s="7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>
      <c r="A1907" s="5"/>
      <c r="B1907" s="5"/>
      <c r="C1907" s="5"/>
      <c r="D1907" s="5"/>
      <c r="E1907" s="5"/>
      <c r="F1907" s="5"/>
      <c r="G1907" s="7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>
      <c r="A1908" s="5"/>
      <c r="B1908" s="5"/>
      <c r="C1908" s="5"/>
      <c r="D1908" s="5"/>
      <c r="E1908" s="5"/>
      <c r="F1908" s="5"/>
      <c r="G1908" s="7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>
      <c r="A1909" s="5"/>
      <c r="B1909" s="5"/>
      <c r="C1909" s="5"/>
      <c r="D1909" s="5"/>
      <c r="E1909" s="5"/>
      <c r="F1909" s="5"/>
      <c r="G1909" s="7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>
      <c r="A1910" s="5"/>
      <c r="B1910" s="5"/>
      <c r="C1910" s="5"/>
      <c r="D1910" s="5"/>
      <c r="E1910" s="5"/>
      <c r="F1910" s="5"/>
      <c r="G1910" s="7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>
      <c r="A1911" s="5"/>
      <c r="B1911" s="5"/>
      <c r="C1911" s="5"/>
      <c r="D1911" s="5"/>
      <c r="E1911" s="5"/>
      <c r="F1911" s="5"/>
      <c r="G1911" s="7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>
      <c r="A1912" s="5"/>
      <c r="B1912" s="5"/>
      <c r="C1912" s="5"/>
      <c r="D1912" s="5"/>
      <c r="E1912" s="5"/>
      <c r="F1912" s="5"/>
      <c r="G1912" s="7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>
      <c r="A1913" s="5"/>
      <c r="B1913" s="5"/>
      <c r="C1913" s="5"/>
      <c r="D1913" s="5"/>
      <c r="E1913" s="5"/>
      <c r="F1913" s="5"/>
      <c r="G1913" s="7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>
      <c r="A1914" s="5"/>
      <c r="B1914" s="5"/>
      <c r="C1914" s="5"/>
      <c r="D1914" s="5"/>
      <c r="E1914" s="5"/>
      <c r="F1914" s="5"/>
      <c r="G1914" s="7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>
      <c r="A1915" s="5"/>
      <c r="B1915" s="5"/>
      <c r="C1915" s="5"/>
      <c r="D1915" s="5"/>
      <c r="E1915" s="5"/>
      <c r="F1915" s="5"/>
      <c r="G1915" s="7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>
      <c r="A1916" s="5"/>
      <c r="B1916" s="5"/>
      <c r="C1916" s="5"/>
      <c r="D1916" s="5"/>
      <c r="E1916" s="5"/>
      <c r="F1916" s="5"/>
      <c r="G1916" s="7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>
      <c r="A1917" s="5"/>
      <c r="B1917" s="5"/>
      <c r="C1917" s="5"/>
      <c r="D1917" s="5"/>
      <c r="E1917" s="5"/>
      <c r="F1917" s="5"/>
      <c r="G1917" s="7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>
      <c r="A1918" s="5"/>
      <c r="B1918" s="5"/>
      <c r="C1918" s="5"/>
      <c r="D1918" s="5"/>
      <c r="E1918" s="5"/>
      <c r="F1918" s="5"/>
      <c r="G1918" s="7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>
      <c r="A1919" s="5"/>
      <c r="B1919" s="5"/>
      <c r="C1919" s="5"/>
      <c r="D1919" s="5"/>
      <c r="E1919" s="5"/>
      <c r="F1919" s="5"/>
      <c r="G1919" s="7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>
      <c r="A1920" s="5"/>
      <c r="B1920" s="5"/>
      <c r="C1920" s="5"/>
      <c r="D1920" s="5"/>
      <c r="E1920" s="5"/>
      <c r="F1920" s="5"/>
      <c r="G1920" s="7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>
      <c r="A1921" s="5"/>
      <c r="B1921" s="5"/>
      <c r="C1921" s="5"/>
      <c r="D1921" s="5"/>
      <c r="E1921" s="5"/>
      <c r="F1921" s="5"/>
      <c r="G1921" s="7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>
      <c r="A1922" s="5"/>
      <c r="B1922" s="5"/>
      <c r="C1922" s="5"/>
      <c r="D1922" s="5"/>
      <c r="E1922" s="5"/>
      <c r="F1922" s="5"/>
      <c r="G1922" s="7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>
      <c r="A1923" s="5"/>
      <c r="B1923" s="5"/>
      <c r="C1923" s="5"/>
      <c r="D1923" s="5"/>
      <c r="E1923" s="5"/>
      <c r="F1923" s="5"/>
      <c r="G1923" s="7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>
      <c r="A1924" s="5"/>
      <c r="B1924" s="5"/>
      <c r="C1924" s="5"/>
      <c r="D1924" s="5"/>
      <c r="E1924" s="5"/>
      <c r="F1924" s="5"/>
      <c r="G1924" s="7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>
      <c r="A1925" s="5"/>
      <c r="B1925" s="5"/>
      <c r="C1925" s="5"/>
      <c r="D1925" s="5"/>
      <c r="E1925" s="5"/>
      <c r="F1925" s="5"/>
      <c r="G1925" s="7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>
      <c r="A1926" s="5"/>
      <c r="B1926" s="5"/>
      <c r="C1926" s="5"/>
      <c r="D1926" s="5"/>
      <c r="E1926" s="5"/>
      <c r="F1926" s="5"/>
      <c r="G1926" s="7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>
      <c r="A1927" s="5"/>
      <c r="B1927" s="5"/>
      <c r="C1927" s="5"/>
      <c r="D1927" s="5"/>
      <c r="E1927" s="5"/>
      <c r="F1927" s="5"/>
      <c r="G1927" s="7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>
      <c r="A1928" s="5"/>
      <c r="B1928" s="5"/>
      <c r="C1928" s="5"/>
      <c r="D1928" s="5"/>
      <c r="E1928" s="5"/>
      <c r="F1928" s="5"/>
      <c r="G1928" s="7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>
      <c r="A1929" s="5"/>
      <c r="B1929" s="5"/>
      <c r="C1929" s="5"/>
      <c r="D1929" s="5"/>
      <c r="E1929" s="5"/>
      <c r="F1929" s="5"/>
      <c r="G1929" s="7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>
      <c r="A1930" s="5"/>
      <c r="B1930" s="5"/>
      <c r="C1930" s="5"/>
      <c r="D1930" s="5"/>
      <c r="E1930" s="5"/>
      <c r="F1930" s="5"/>
      <c r="G1930" s="7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>
      <c r="A1931" s="5"/>
      <c r="B1931" s="5"/>
      <c r="C1931" s="5"/>
      <c r="D1931" s="5"/>
      <c r="E1931" s="5"/>
      <c r="F1931" s="5"/>
      <c r="G1931" s="7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>
      <c r="A1932" s="5"/>
      <c r="B1932" s="5"/>
      <c r="C1932" s="5"/>
      <c r="D1932" s="5"/>
      <c r="E1932" s="5"/>
      <c r="F1932" s="5"/>
      <c r="G1932" s="7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>
      <c r="A1933" s="5"/>
      <c r="B1933" s="5"/>
      <c r="C1933" s="5"/>
      <c r="D1933" s="5"/>
      <c r="E1933" s="5"/>
      <c r="F1933" s="5"/>
      <c r="G1933" s="7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>
      <c r="A1934" s="5"/>
      <c r="B1934" s="5"/>
      <c r="C1934" s="5"/>
      <c r="D1934" s="5"/>
      <c r="E1934" s="5"/>
      <c r="F1934" s="5"/>
      <c r="G1934" s="7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>
      <c r="A1935" s="5"/>
      <c r="B1935" s="5"/>
      <c r="C1935" s="5"/>
      <c r="D1935" s="5"/>
      <c r="E1935" s="5"/>
      <c r="F1935" s="5"/>
      <c r="G1935" s="7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>
      <c r="A1936" s="5"/>
      <c r="B1936" s="5"/>
      <c r="C1936" s="5"/>
      <c r="D1936" s="5"/>
      <c r="E1936" s="5"/>
      <c r="F1936" s="5"/>
      <c r="G1936" s="7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>
      <c r="A1937" s="5"/>
      <c r="B1937" s="5"/>
      <c r="C1937" s="5"/>
      <c r="D1937" s="5"/>
      <c r="E1937" s="5"/>
      <c r="F1937" s="5"/>
      <c r="G1937" s="7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>
      <c r="A1938" s="5"/>
      <c r="B1938" s="5"/>
      <c r="C1938" s="5"/>
      <c r="D1938" s="5"/>
      <c r="E1938" s="5"/>
      <c r="F1938" s="5"/>
      <c r="G1938" s="7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>
      <c r="A1939" s="5"/>
      <c r="B1939" s="5"/>
      <c r="C1939" s="5"/>
      <c r="D1939" s="5"/>
      <c r="E1939" s="5"/>
      <c r="F1939" s="5"/>
      <c r="G1939" s="7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>
      <c r="A1940" s="5"/>
      <c r="B1940" s="5"/>
      <c r="C1940" s="5"/>
      <c r="D1940" s="5"/>
      <c r="E1940" s="5"/>
      <c r="F1940" s="5"/>
      <c r="G1940" s="7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>
      <c r="A1941" s="5"/>
      <c r="B1941" s="5"/>
      <c r="C1941" s="5"/>
      <c r="D1941" s="5"/>
      <c r="E1941" s="5"/>
      <c r="F1941" s="5"/>
      <c r="G1941" s="7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>
      <c r="A1942" s="5"/>
      <c r="B1942" s="5"/>
      <c r="C1942" s="5"/>
      <c r="D1942" s="5"/>
      <c r="E1942" s="5"/>
      <c r="F1942" s="5"/>
      <c r="G1942" s="7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>
      <c r="A1943" s="5"/>
      <c r="B1943" s="5"/>
      <c r="C1943" s="5"/>
      <c r="D1943" s="5"/>
      <c r="E1943" s="5"/>
      <c r="F1943" s="5"/>
      <c r="G1943" s="7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>
      <c r="A1944" s="5"/>
      <c r="B1944" s="5"/>
      <c r="C1944" s="5"/>
      <c r="D1944" s="5"/>
      <c r="E1944" s="5"/>
      <c r="F1944" s="5"/>
      <c r="G1944" s="7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>
      <c r="A1945" s="5"/>
      <c r="B1945" s="5"/>
      <c r="C1945" s="5"/>
      <c r="D1945" s="5"/>
      <c r="E1945" s="5"/>
      <c r="F1945" s="5"/>
      <c r="G1945" s="7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>
      <c r="A1946" s="5"/>
      <c r="B1946" s="5"/>
      <c r="C1946" s="5"/>
      <c r="D1946" s="5"/>
      <c r="E1946" s="5"/>
      <c r="F1946" s="5"/>
      <c r="G1946" s="7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>
      <c r="A1947" s="5"/>
      <c r="B1947" s="5"/>
      <c r="C1947" s="5"/>
      <c r="D1947" s="5"/>
      <c r="E1947" s="5"/>
      <c r="F1947" s="5"/>
      <c r="G1947" s="7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>
      <c r="A1948" s="5"/>
      <c r="B1948" s="5"/>
      <c r="C1948" s="5"/>
      <c r="D1948" s="5"/>
      <c r="E1948" s="5"/>
      <c r="F1948" s="5"/>
      <c r="G1948" s="7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>
      <c r="A1949" s="5"/>
      <c r="B1949" s="5"/>
      <c r="C1949" s="5"/>
      <c r="D1949" s="5"/>
      <c r="E1949" s="5"/>
      <c r="F1949" s="5"/>
      <c r="G1949" s="7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>
      <c r="A1950" s="5"/>
      <c r="B1950" s="5"/>
      <c r="C1950" s="5"/>
      <c r="D1950" s="5"/>
      <c r="E1950" s="5"/>
      <c r="F1950" s="5"/>
      <c r="G1950" s="7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>
      <c r="A1951" s="5"/>
      <c r="B1951" s="5"/>
      <c r="C1951" s="5"/>
      <c r="D1951" s="5"/>
      <c r="E1951" s="5"/>
      <c r="F1951" s="5"/>
      <c r="G1951" s="7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>
      <c r="A1952" s="5"/>
      <c r="B1952" s="5"/>
      <c r="C1952" s="5"/>
      <c r="D1952" s="5"/>
      <c r="E1952" s="5"/>
      <c r="F1952" s="5"/>
      <c r="G1952" s="7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>
      <c r="A1953" s="5"/>
      <c r="B1953" s="5"/>
      <c r="C1953" s="5"/>
      <c r="D1953" s="5"/>
      <c r="E1953" s="5"/>
      <c r="F1953" s="5"/>
      <c r="G1953" s="7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>
      <c r="A1954" s="5"/>
      <c r="B1954" s="5"/>
      <c r="C1954" s="5"/>
      <c r="D1954" s="5"/>
      <c r="E1954" s="5"/>
      <c r="F1954" s="5"/>
      <c r="G1954" s="7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>
      <c r="A1955" s="5"/>
      <c r="B1955" s="5"/>
      <c r="C1955" s="5"/>
      <c r="D1955" s="5"/>
      <c r="E1955" s="5"/>
      <c r="F1955" s="5"/>
      <c r="G1955" s="7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>
      <c r="A1956" s="5"/>
      <c r="B1956" s="5"/>
      <c r="C1956" s="5"/>
      <c r="D1956" s="5"/>
      <c r="E1956" s="5"/>
      <c r="F1956" s="5"/>
      <c r="G1956" s="7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>
      <c r="A1957" s="5"/>
      <c r="B1957" s="5"/>
      <c r="C1957" s="5"/>
      <c r="D1957" s="5"/>
      <c r="E1957" s="5"/>
      <c r="F1957" s="5"/>
      <c r="G1957" s="7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>
      <c r="A1958" s="5"/>
      <c r="B1958" s="5"/>
      <c r="C1958" s="5"/>
      <c r="D1958" s="5"/>
      <c r="E1958" s="5"/>
      <c r="F1958" s="5"/>
      <c r="G1958" s="7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>
      <c r="A1959" s="5"/>
      <c r="B1959" s="5"/>
      <c r="C1959" s="5"/>
      <c r="D1959" s="5"/>
      <c r="E1959" s="5"/>
      <c r="F1959" s="5"/>
      <c r="G1959" s="7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>
      <c r="A1960" s="5"/>
      <c r="B1960" s="5"/>
      <c r="C1960" s="5"/>
      <c r="D1960" s="5"/>
      <c r="E1960" s="5"/>
      <c r="F1960" s="5"/>
      <c r="G1960" s="7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>
      <c r="A1961" s="5"/>
      <c r="B1961" s="5"/>
      <c r="C1961" s="5"/>
      <c r="D1961" s="5"/>
      <c r="E1961" s="5"/>
      <c r="F1961" s="5"/>
      <c r="G1961" s="7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>
      <c r="A1962" s="5"/>
      <c r="B1962" s="5"/>
      <c r="C1962" s="5"/>
      <c r="D1962" s="5"/>
      <c r="E1962" s="5"/>
      <c r="F1962" s="5"/>
      <c r="G1962" s="7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>
      <c r="A1963" s="5"/>
      <c r="B1963" s="5"/>
      <c r="C1963" s="5"/>
      <c r="D1963" s="5"/>
      <c r="E1963" s="5"/>
      <c r="F1963" s="5"/>
      <c r="G1963" s="7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>
      <c r="A1964" s="5"/>
      <c r="B1964" s="5"/>
      <c r="C1964" s="5"/>
      <c r="D1964" s="5"/>
      <c r="E1964" s="5"/>
      <c r="F1964" s="5"/>
      <c r="G1964" s="7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>
      <c r="A1965" s="5"/>
      <c r="B1965" s="5"/>
      <c r="C1965" s="5"/>
      <c r="D1965" s="5"/>
      <c r="E1965" s="5"/>
      <c r="F1965" s="5"/>
      <c r="G1965" s="7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>
      <c r="A1966" s="5"/>
      <c r="B1966" s="5"/>
      <c r="C1966" s="5"/>
      <c r="D1966" s="5"/>
      <c r="E1966" s="5"/>
      <c r="F1966" s="5"/>
      <c r="G1966" s="7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>
      <c r="A1967" s="5"/>
      <c r="B1967" s="5"/>
      <c r="C1967" s="5"/>
      <c r="D1967" s="5"/>
      <c r="E1967" s="5"/>
      <c r="F1967" s="5"/>
      <c r="G1967" s="7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>
      <c r="A1968" s="5"/>
      <c r="B1968" s="5"/>
      <c r="C1968" s="5"/>
      <c r="D1968" s="5"/>
      <c r="E1968" s="5"/>
      <c r="F1968" s="5"/>
      <c r="G1968" s="7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>
      <c r="A1969" s="5"/>
      <c r="B1969" s="5"/>
      <c r="C1969" s="5"/>
      <c r="D1969" s="5"/>
      <c r="E1969" s="5"/>
      <c r="F1969" s="5"/>
      <c r="G1969" s="7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>
      <c r="A1970" s="5"/>
      <c r="B1970" s="5"/>
      <c r="C1970" s="5"/>
      <c r="D1970" s="5"/>
      <c r="E1970" s="5"/>
      <c r="F1970" s="5"/>
      <c r="G1970" s="7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>
      <c r="A1971" s="5"/>
      <c r="B1971" s="5"/>
      <c r="C1971" s="5"/>
      <c r="D1971" s="5"/>
      <c r="E1971" s="5"/>
      <c r="F1971" s="5"/>
      <c r="G1971" s="7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>
      <c r="A1972" s="5"/>
      <c r="B1972" s="5"/>
      <c r="C1972" s="5"/>
      <c r="D1972" s="5"/>
      <c r="E1972" s="5"/>
      <c r="F1972" s="5"/>
      <c r="G1972" s="7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>
      <c r="A1973" s="5"/>
      <c r="B1973" s="5"/>
      <c r="C1973" s="5"/>
      <c r="D1973" s="5"/>
      <c r="E1973" s="5"/>
      <c r="F1973" s="5"/>
      <c r="G1973" s="7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>
      <c r="A1974" s="5"/>
      <c r="B1974" s="5"/>
      <c r="C1974" s="5"/>
      <c r="D1974" s="5"/>
      <c r="E1974" s="5"/>
      <c r="F1974" s="5"/>
      <c r="G1974" s="7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>
      <c r="A1975" s="5"/>
      <c r="B1975" s="5"/>
      <c r="C1975" s="5"/>
      <c r="D1975" s="5"/>
      <c r="E1975" s="5"/>
      <c r="F1975" s="5"/>
      <c r="G1975" s="7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>
      <c r="A1976" s="5"/>
      <c r="B1976" s="5"/>
      <c r="C1976" s="5"/>
      <c r="D1976" s="5"/>
      <c r="E1976" s="5"/>
      <c r="F1976" s="5"/>
      <c r="G1976" s="7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>
      <c r="A1977" s="5"/>
      <c r="B1977" s="5"/>
      <c r="C1977" s="5"/>
      <c r="D1977" s="5"/>
      <c r="E1977" s="5"/>
      <c r="F1977" s="5"/>
      <c r="G1977" s="7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>
      <c r="A1978" s="5"/>
      <c r="B1978" s="5"/>
      <c r="C1978" s="5"/>
      <c r="D1978" s="5"/>
      <c r="E1978" s="5"/>
      <c r="F1978" s="5"/>
      <c r="G1978" s="7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>
      <c r="A1979" s="5"/>
      <c r="B1979" s="5"/>
      <c r="C1979" s="5"/>
      <c r="D1979" s="5"/>
      <c r="E1979" s="5"/>
      <c r="F1979" s="5"/>
      <c r="G1979" s="7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>
      <c r="A1980" s="5"/>
      <c r="B1980" s="5"/>
      <c r="C1980" s="5"/>
      <c r="D1980" s="5"/>
      <c r="E1980" s="5"/>
      <c r="F1980" s="5"/>
      <c r="G1980" s="7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>
      <c r="A1981" s="5"/>
      <c r="B1981" s="5"/>
      <c r="C1981" s="5"/>
      <c r="D1981" s="5"/>
      <c r="E1981" s="5"/>
      <c r="F1981" s="5"/>
      <c r="G1981" s="7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>
      <c r="A1982" s="5"/>
      <c r="B1982" s="5"/>
      <c r="C1982" s="5"/>
      <c r="D1982" s="5"/>
      <c r="E1982" s="5"/>
      <c r="F1982" s="5"/>
      <c r="G1982" s="7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>
      <c r="A1983" s="5"/>
      <c r="B1983" s="5"/>
      <c r="C1983" s="5"/>
      <c r="D1983" s="5"/>
      <c r="E1983" s="5"/>
      <c r="F1983" s="5"/>
      <c r="G1983" s="7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>
      <c r="A1984" s="5"/>
      <c r="B1984" s="5"/>
      <c r="C1984" s="5"/>
      <c r="D1984" s="5"/>
      <c r="E1984" s="5"/>
      <c r="F1984" s="5"/>
      <c r="G1984" s="7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>
      <c r="A1985" s="5"/>
      <c r="B1985" s="5"/>
      <c r="C1985" s="5"/>
      <c r="D1985" s="5"/>
      <c r="E1985" s="5"/>
      <c r="F1985" s="5"/>
      <c r="G1985" s="7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>
      <c r="A1986" s="5"/>
      <c r="B1986" s="5"/>
      <c r="C1986" s="5"/>
      <c r="D1986" s="5"/>
      <c r="E1986" s="5"/>
      <c r="F1986" s="5"/>
      <c r="G1986" s="7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>
      <c r="A1987" s="5"/>
      <c r="B1987" s="5"/>
      <c r="C1987" s="5"/>
      <c r="D1987" s="5"/>
      <c r="E1987" s="5"/>
      <c r="F1987" s="5"/>
      <c r="G1987" s="7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>
      <c r="A1988" s="5"/>
      <c r="B1988" s="5"/>
      <c r="C1988" s="5"/>
      <c r="D1988" s="5"/>
      <c r="E1988" s="5"/>
      <c r="F1988" s="5"/>
      <c r="G1988" s="7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>
      <c r="A1989" s="5"/>
      <c r="B1989" s="5"/>
      <c r="C1989" s="5"/>
      <c r="D1989" s="5"/>
      <c r="E1989" s="5"/>
      <c r="F1989" s="5"/>
      <c r="G1989" s="7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>
      <c r="A1990" s="5"/>
      <c r="B1990" s="5"/>
      <c r="C1990" s="5"/>
      <c r="D1990" s="5"/>
      <c r="E1990" s="5"/>
      <c r="F1990" s="5"/>
      <c r="G1990" s="7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>
      <c r="A1991" s="5"/>
      <c r="B1991" s="5"/>
      <c r="C1991" s="5"/>
      <c r="D1991" s="5"/>
      <c r="E1991" s="5"/>
      <c r="F1991" s="5"/>
      <c r="G1991" s="7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>
      <c r="A1992" s="5"/>
      <c r="B1992" s="5"/>
      <c r="C1992" s="5"/>
      <c r="D1992" s="5"/>
      <c r="E1992" s="5"/>
      <c r="F1992" s="5"/>
      <c r="G1992" s="7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>
      <c r="A1993" s="5"/>
      <c r="B1993" s="5"/>
      <c r="C1993" s="5"/>
      <c r="D1993" s="5"/>
      <c r="E1993" s="5"/>
      <c r="F1993" s="5"/>
      <c r="G1993" s="7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>
      <c r="A1994" s="5"/>
      <c r="B1994" s="5"/>
      <c r="C1994" s="5"/>
      <c r="D1994" s="5"/>
      <c r="E1994" s="5"/>
      <c r="F1994" s="5"/>
      <c r="G1994" s="7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>
      <c r="A1995" s="5"/>
      <c r="B1995" s="5"/>
      <c r="C1995" s="5"/>
      <c r="D1995" s="5"/>
      <c r="E1995" s="5"/>
      <c r="F1995" s="5"/>
      <c r="G1995" s="7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>
      <c r="A1996" s="5"/>
      <c r="B1996" s="5"/>
      <c r="C1996" s="5"/>
      <c r="D1996" s="5"/>
      <c r="E1996" s="5"/>
      <c r="F1996" s="5"/>
      <c r="G1996" s="7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>
      <c r="A1997" s="5"/>
      <c r="B1997" s="5"/>
      <c r="C1997" s="5"/>
      <c r="D1997" s="5"/>
      <c r="E1997" s="5"/>
      <c r="F1997" s="5"/>
      <c r="G1997" s="7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>
      <c r="A1998" s="5"/>
      <c r="B1998" s="5"/>
      <c r="C1998" s="5"/>
      <c r="D1998" s="5"/>
      <c r="E1998" s="5"/>
      <c r="F1998" s="5"/>
      <c r="G1998" s="7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>
      <c r="A1999" s="5"/>
      <c r="B1999" s="5"/>
      <c r="C1999" s="5"/>
      <c r="D1999" s="5"/>
      <c r="E1999" s="5"/>
      <c r="F1999" s="5"/>
      <c r="G1999" s="7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>
      <c r="A2000" s="5"/>
      <c r="B2000" s="5"/>
      <c r="C2000" s="5"/>
      <c r="D2000" s="5"/>
      <c r="E2000" s="5"/>
      <c r="F2000" s="5"/>
      <c r="G2000" s="7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>
      <c r="A2001" s="5"/>
      <c r="B2001" s="5"/>
      <c r="C2001" s="5"/>
      <c r="D2001" s="5"/>
      <c r="E2001" s="5"/>
      <c r="F2001" s="5"/>
      <c r="G2001" s="7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>
      <c r="A2002" s="5"/>
      <c r="B2002" s="5"/>
      <c r="C2002" s="5"/>
      <c r="D2002" s="5"/>
      <c r="E2002" s="5"/>
      <c r="F2002" s="5"/>
      <c r="G2002" s="7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>
      <c r="A2003" s="5"/>
      <c r="B2003" s="5"/>
      <c r="C2003" s="5"/>
      <c r="D2003" s="5"/>
      <c r="E2003" s="5"/>
      <c r="F2003" s="5"/>
      <c r="G2003" s="7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>
      <c r="A2004" s="5"/>
      <c r="B2004" s="5"/>
      <c r="C2004" s="5"/>
      <c r="D2004" s="5"/>
      <c r="E2004" s="5"/>
      <c r="F2004" s="5"/>
      <c r="G2004" s="7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>
      <c r="A2005" s="5"/>
      <c r="B2005" s="5"/>
      <c r="C2005" s="5"/>
      <c r="D2005" s="5"/>
      <c r="E2005" s="5"/>
      <c r="F2005" s="5"/>
      <c r="G2005" s="7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>
      <c r="A2006" s="5"/>
      <c r="B2006" s="5"/>
      <c r="C2006" s="5"/>
      <c r="D2006" s="5"/>
      <c r="E2006" s="5"/>
      <c r="F2006" s="5"/>
      <c r="G2006" s="7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>
      <c r="A2007" s="5"/>
      <c r="B2007" s="5"/>
      <c r="C2007" s="5"/>
      <c r="D2007" s="5"/>
      <c r="E2007" s="5"/>
      <c r="F2007" s="5"/>
      <c r="G2007" s="7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>
      <c r="A2008" s="5"/>
      <c r="B2008" s="5"/>
      <c r="C2008" s="5"/>
      <c r="D2008" s="5"/>
      <c r="E2008" s="5"/>
      <c r="F2008" s="5"/>
      <c r="G2008" s="7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>
      <c r="A2009" s="5"/>
      <c r="B2009" s="5"/>
      <c r="C2009" s="5"/>
      <c r="D2009" s="5"/>
      <c r="E2009" s="5"/>
      <c r="F2009" s="5"/>
      <c r="G2009" s="7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>
      <c r="A2010" s="5"/>
      <c r="B2010" s="5"/>
      <c r="C2010" s="5"/>
      <c r="D2010" s="5"/>
      <c r="E2010" s="5"/>
      <c r="F2010" s="5"/>
      <c r="G2010" s="7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>
      <c r="A2011" s="5"/>
      <c r="B2011" s="5"/>
      <c r="C2011" s="5"/>
      <c r="D2011" s="5"/>
      <c r="E2011" s="5"/>
      <c r="F2011" s="5"/>
      <c r="G2011" s="7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>
      <c r="A2012" s="5"/>
      <c r="B2012" s="5"/>
      <c r="C2012" s="5"/>
      <c r="D2012" s="5"/>
      <c r="E2012" s="5"/>
      <c r="F2012" s="5"/>
      <c r="G2012" s="7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>
      <c r="A2013" s="5"/>
      <c r="B2013" s="5"/>
      <c r="C2013" s="5"/>
      <c r="D2013" s="5"/>
      <c r="E2013" s="5"/>
      <c r="F2013" s="5"/>
      <c r="G2013" s="7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>
      <c r="A2014" s="5"/>
      <c r="B2014" s="5"/>
      <c r="C2014" s="5"/>
      <c r="D2014" s="5"/>
      <c r="E2014" s="5"/>
      <c r="F2014" s="5"/>
      <c r="G2014" s="7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>
      <c r="A2015" s="5"/>
      <c r="B2015" s="5"/>
      <c r="C2015" s="5"/>
      <c r="D2015" s="5"/>
      <c r="E2015" s="5"/>
      <c r="F2015" s="5"/>
      <c r="G2015" s="7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>
      <c r="A2016" s="5"/>
      <c r="B2016" s="5"/>
      <c r="C2016" s="5"/>
      <c r="D2016" s="5"/>
      <c r="E2016" s="5"/>
      <c r="F2016" s="5"/>
      <c r="G2016" s="7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>
      <c r="A2017" s="5"/>
      <c r="B2017" s="5"/>
      <c r="C2017" s="5"/>
      <c r="D2017" s="5"/>
      <c r="E2017" s="5"/>
      <c r="F2017" s="5"/>
      <c r="G2017" s="7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>
      <c r="A2018" s="5"/>
      <c r="B2018" s="5"/>
      <c r="C2018" s="5"/>
      <c r="D2018" s="5"/>
      <c r="E2018" s="5"/>
      <c r="F2018" s="5"/>
      <c r="G2018" s="7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>
      <c r="A2019" s="5"/>
      <c r="B2019" s="5"/>
      <c r="C2019" s="5"/>
      <c r="D2019" s="5"/>
      <c r="E2019" s="5"/>
      <c r="F2019" s="5"/>
      <c r="G2019" s="7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>
      <c r="A2020" s="5"/>
      <c r="B2020" s="5"/>
      <c r="C2020" s="5"/>
      <c r="D2020" s="5"/>
      <c r="E2020" s="5"/>
      <c r="F2020" s="5"/>
      <c r="G2020" s="7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>
      <c r="A2021" s="5"/>
      <c r="B2021" s="5"/>
      <c r="C2021" s="5"/>
      <c r="D2021" s="5"/>
      <c r="E2021" s="5"/>
      <c r="F2021" s="5"/>
      <c r="G2021" s="7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>
      <c r="A2022" s="5"/>
      <c r="B2022" s="5"/>
      <c r="C2022" s="5"/>
      <c r="D2022" s="5"/>
      <c r="E2022" s="5"/>
      <c r="F2022" s="5"/>
      <c r="G2022" s="7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>
      <c r="A2023" s="5"/>
      <c r="B2023" s="5"/>
      <c r="C2023" s="5"/>
      <c r="D2023" s="5"/>
      <c r="E2023" s="5"/>
      <c r="F2023" s="5"/>
      <c r="G2023" s="7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>
      <c r="A2024" s="5"/>
      <c r="B2024" s="5"/>
      <c r="C2024" s="5"/>
      <c r="D2024" s="5"/>
      <c r="E2024" s="5"/>
      <c r="F2024" s="5"/>
      <c r="G2024" s="7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>
      <c r="A2025" s="5"/>
      <c r="B2025" s="5"/>
      <c r="C2025" s="5"/>
      <c r="D2025" s="5"/>
      <c r="E2025" s="5"/>
      <c r="F2025" s="5"/>
      <c r="G2025" s="7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>
      <c r="A2026" s="5"/>
      <c r="B2026" s="5"/>
      <c r="C2026" s="5"/>
      <c r="D2026" s="5"/>
      <c r="E2026" s="5"/>
      <c r="F2026" s="5"/>
      <c r="G2026" s="7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>
      <c r="A2027" s="5"/>
      <c r="B2027" s="5"/>
      <c r="C2027" s="5"/>
      <c r="D2027" s="5"/>
      <c r="E2027" s="5"/>
      <c r="F2027" s="5"/>
      <c r="G2027" s="7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>
      <c r="A2028" s="5"/>
      <c r="B2028" s="5"/>
      <c r="C2028" s="5"/>
      <c r="D2028" s="5"/>
      <c r="E2028" s="5"/>
      <c r="F2028" s="5"/>
      <c r="G2028" s="7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>
      <c r="A2029" s="5"/>
      <c r="B2029" s="5"/>
      <c r="C2029" s="5"/>
      <c r="D2029" s="5"/>
      <c r="E2029" s="5"/>
      <c r="F2029" s="5"/>
      <c r="G2029" s="7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>
      <c r="A2030" s="5"/>
      <c r="B2030" s="5"/>
      <c r="C2030" s="5"/>
      <c r="D2030" s="5"/>
      <c r="E2030" s="5"/>
      <c r="F2030" s="5"/>
      <c r="G2030" s="7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>
      <c r="A2031" s="5"/>
      <c r="B2031" s="5"/>
      <c r="C2031" s="5"/>
      <c r="D2031" s="5"/>
      <c r="E2031" s="5"/>
      <c r="F2031" s="5"/>
      <c r="G2031" s="7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>
      <c r="A2032" s="5"/>
      <c r="B2032" s="5"/>
      <c r="C2032" s="5"/>
      <c r="D2032" s="5"/>
      <c r="E2032" s="5"/>
      <c r="F2032" s="5"/>
      <c r="G2032" s="7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>
      <c r="A2033" s="5"/>
      <c r="B2033" s="5"/>
      <c r="C2033" s="5"/>
      <c r="D2033" s="5"/>
      <c r="E2033" s="5"/>
      <c r="F2033" s="5"/>
      <c r="G2033" s="7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>
      <c r="A2034" s="5"/>
      <c r="B2034" s="5"/>
      <c r="C2034" s="5"/>
      <c r="D2034" s="5"/>
      <c r="E2034" s="5"/>
      <c r="F2034" s="5"/>
      <c r="G2034" s="7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>
      <c r="A2035" s="5"/>
      <c r="B2035" s="5"/>
      <c r="C2035" s="5"/>
      <c r="D2035" s="5"/>
      <c r="E2035" s="5"/>
      <c r="F2035" s="5"/>
      <c r="G2035" s="7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>
      <c r="A2036" s="5"/>
      <c r="B2036" s="5"/>
      <c r="C2036" s="5"/>
      <c r="D2036" s="5"/>
      <c r="E2036" s="5"/>
      <c r="F2036" s="5"/>
      <c r="G2036" s="7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>
      <c r="A2037" s="5"/>
      <c r="B2037" s="5"/>
      <c r="C2037" s="5"/>
      <c r="D2037" s="5"/>
      <c r="E2037" s="5"/>
      <c r="F2037" s="5"/>
      <c r="G2037" s="7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>
      <c r="A2038" s="5"/>
      <c r="B2038" s="5"/>
      <c r="C2038" s="5"/>
      <c r="D2038" s="5"/>
      <c r="E2038" s="5"/>
      <c r="F2038" s="5"/>
      <c r="G2038" s="7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>
      <c r="A2039" s="5"/>
      <c r="B2039" s="5"/>
      <c r="C2039" s="5"/>
      <c r="D2039" s="5"/>
      <c r="E2039" s="5"/>
      <c r="F2039" s="5"/>
      <c r="G2039" s="7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>
      <c r="A2040" s="5"/>
      <c r="B2040" s="5"/>
      <c r="C2040" s="5"/>
      <c r="D2040" s="5"/>
      <c r="E2040" s="5"/>
      <c r="F2040" s="5"/>
      <c r="G2040" s="7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>
      <c r="A2041" s="5"/>
      <c r="B2041" s="5"/>
      <c r="C2041" s="5"/>
      <c r="D2041" s="5"/>
      <c r="E2041" s="5"/>
      <c r="F2041" s="5"/>
      <c r="G2041" s="7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>
      <c r="A2042" s="5"/>
      <c r="B2042" s="5"/>
      <c r="C2042" s="5"/>
      <c r="D2042" s="5"/>
      <c r="E2042" s="5"/>
      <c r="F2042" s="5"/>
      <c r="G2042" s="7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>
      <c r="A2043" s="5"/>
      <c r="B2043" s="5"/>
      <c r="C2043" s="5"/>
      <c r="D2043" s="5"/>
      <c r="E2043" s="5"/>
      <c r="F2043" s="5"/>
      <c r="G2043" s="7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>
      <c r="A2044" s="5"/>
      <c r="B2044" s="5"/>
      <c r="C2044" s="5"/>
      <c r="D2044" s="5"/>
      <c r="E2044" s="5"/>
      <c r="F2044" s="5"/>
      <c r="G2044" s="7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>
      <c r="A2045" s="5"/>
      <c r="B2045" s="5"/>
      <c r="C2045" s="5"/>
      <c r="D2045" s="5"/>
      <c r="E2045" s="5"/>
      <c r="F2045" s="5"/>
      <c r="G2045" s="7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>
      <c r="A2046" s="5"/>
      <c r="B2046" s="5"/>
      <c r="C2046" s="5"/>
      <c r="D2046" s="5"/>
      <c r="E2046" s="5"/>
      <c r="F2046" s="5"/>
      <c r="G2046" s="7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>
      <c r="A2047" s="5"/>
      <c r="B2047" s="5"/>
      <c r="C2047" s="5"/>
      <c r="D2047" s="5"/>
      <c r="E2047" s="5"/>
      <c r="F2047" s="5"/>
      <c r="G2047" s="7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>
      <c r="A2048" s="5"/>
      <c r="B2048" s="5"/>
      <c r="C2048" s="5"/>
      <c r="D2048" s="5"/>
      <c r="E2048" s="5"/>
      <c r="F2048" s="5"/>
      <c r="G2048" s="7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>
      <c r="A2049" s="5"/>
      <c r="B2049" s="5"/>
      <c r="C2049" s="5"/>
      <c r="D2049" s="5"/>
      <c r="E2049" s="5"/>
      <c r="F2049" s="5"/>
      <c r="G2049" s="7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>
      <c r="A2050" s="5"/>
      <c r="B2050" s="5"/>
      <c r="C2050" s="5"/>
      <c r="D2050" s="5"/>
      <c r="E2050" s="5"/>
      <c r="F2050" s="5"/>
      <c r="G2050" s="7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>
      <c r="A2051" s="5"/>
      <c r="B2051" s="5"/>
      <c r="C2051" s="5"/>
      <c r="D2051" s="5"/>
      <c r="E2051" s="5"/>
      <c r="F2051" s="5"/>
      <c r="G2051" s="7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>
      <c r="A2052" s="5"/>
      <c r="B2052" s="5"/>
      <c r="C2052" s="5"/>
      <c r="D2052" s="5"/>
      <c r="E2052" s="5"/>
      <c r="F2052" s="5"/>
      <c r="G2052" s="7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>
      <c r="A2053" s="5"/>
      <c r="B2053" s="5"/>
      <c r="C2053" s="5"/>
      <c r="D2053" s="5"/>
      <c r="E2053" s="5"/>
      <c r="F2053" s="5"/>
      <c r="G2053" s="7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>
      <c r="A2054" s="5"/>
      <c r="B2054" s="5"/>
      <c r="C2054" s="5"/>
      <c r="D2054" s="5"/>
      <c r="E2054" s="5"/>
      <c r="F2054" s="5"/>
      <c r="G2054" s="7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>
      <c r="A2055" s="5"/>
      <c r="B2055" s="5"/>
      <c r="C2055" s="5"/>
      <c r="D2055" s="5"/>
      <c r="E2055" s="5"/>
      <c r="F2055" s="5"/>
      <c r="G2055" s="7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>
      <c r="A2056" s="5"/>
      <c r="B2056" s="5"/>
      <c r="C2056" s="5"/>
      <c r="D2056" s="5"/>
      <c r="E2056" s="5"/>
      <c r="F2056" s="5"/>
      <c r="G2056" s="7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>
      <c r="A2057" s="5"/>
      <c r="B2057" s="5"/>
      <c r="C2057" s="5"/>
      <c r="D2057" s="5"/>
      <c r="E2057" s="5"/>
      <c r="F2057" s="5"/>
      <c r="G2057" s="7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>
      <c r="A2058" s="5"/>
      <c r="B2058" s="5"/>
      <c r="C2058" s="5"/>
      <c r="D2058" s="5"/>
      <c r="E2058" s="5"/>
      <c r="F2058" s="5"/>
      <c r="G2058" s="7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>
      <c r="A2059" s="5"/>
      <c r="B2059" s="5"/>
      <c r="C2059" s="5"/>
      <c r="D2059" s="5"/>
      <c r="E2059" s="5"/>
      <c r="F2059" s="5"/>
      <c r="G2059" s="7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>
      <c r="A2060" s="5"/>
      <c r="B2060" s="5"/>
      <c r="C2060" s="5"/>
      <c r="D2060" s="5"/>
      <c r="E2060" s="5"/>
      <c r="F2060" s="5"/>
      <c r="G2060" s="7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>
      <c r="A2061" s="5"/>
      <c r="B2061" s="5"/>
      <c r="C2061" s="5"/>
      <c r="D2061" s="5"/>
      <c r="E2061" s="5"/>
      <c r="F2061" s="5"/>
      <c r="G2061" s="7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>
      <c r="A2062" s="5"/>
      <c r="B2062" s="5"/>
      <c r="C2062" s="5"/>
      <c r="D2062" s="5"/>
      <c r="E2062" s="5"/>
      <c r="F2062" s="5"/>
      <c r="G2062" s="7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>
      <c r="A2063" s="5"/>
      <c r="B2063" s="5"/>
      <c r="C2063" s="5"/>
      <c r="D2063" s="5"/>
      <c r="E2063" s="5"/>
      <c r="F2063" s="5"/>
      <c r="G2063" s="7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>
      <c r="A2064" s="5"/>
      <c r="B2064" s="5"/>
      <c r="C2064" s="5"/>
      <c r="D2064" s="5"/>
      <c r="E2064" s="5"/>
      <c r="F2064" s="5"/>
      <c r="G2064" s="7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>
      <c r="A2065" s="5"/>
      <c r="B2065" s="5"/>
      <c r="C2065" s="5"/>
      <c r="D2065" s="5"/>
      <c r="E2065" s="5"/>
      <c r="F2065" s="5"/>
      <c r="G2065" s="7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>
      <c r="A2066" s="5"/>
      <c r="B2066" s="5"/>
      <c r="C2066" s="5"/>
      <c r="D2066" s="5"/>
      <c r="E2066" s="5"/>
      <c r="F2066" s="5"/>
      <c r="G2066" s="7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>
      <c r="A2067" s="5"/>
      <c r="B2067" s="5"/>
      <c r="C2067" s="5"/>
      <c r="D2067" s="5"/>
      <c r="E2067" s="5"/>
      <c r="F2067" s="5"/>
      <c r="G2067" s="7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>
      <c r="A2068" s="5"/>
      <c r="B2068" s="5"/>
      <c r="C2068" s="5"/>
      <c r="D2068" s="5"/>
      <c r="E2068" s="5"/>
      <c r="F2068" s="5"/>
      <c r="G2068" s="7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>
      <c r="A2069" s="5"/>
      <c r="B2069" s="5"/>
      <c r="C2069" s="5"/>
      <c r="D2069" s="5"/>
      <c r="E2069" s="5"/>
      <c r="F2069" s="5"/>
      <c r="G2069" s="7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>
      <c r="A2070" s="5"/>
      <c r="B2070" s="5"/>
      <c r="C2070" s="5"/>
      <c r="D2070" s="5"/>
      <c r="E2070" s="5"/>
      <c r="F2070" s="5"/>
      <c r="G2070" s="7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>
      <c r="A2071" s="5"/>
      <c r="B2071" s="5"/>
      <c r="C2071" s="5"/>
      <c r="D2071" s="5"/>
      <c r="E2071" s="5"/>
      <c r="F2071" s="5"/>
      <c r="G2071" s="7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>
      <c r="A2072" s="5"/>
      <c r="B2072" s="5"/>
      <c r="C2072" s="5"/>
      <c r="D2072" s="5"/>
      <c r="E2072" s="5"/>
      <c r="F2072" s="5"/>
      <c r="G2072" s="7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>
      <c r="A2073" s="5"/>
      <c r="B2073" s="5"/>
      <c r="C2073" s="5"/>
      <c r="D2073" s="5"/>
      <c r="E2073" s="5"/>
      <c r="F2073" s="5"/>
      <c r="G2073" s="7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>
      <c r="A2074" s="5"/>
      <c r="B2074" s="5"/>
      <c r="C2074" s="5"/>
      <c r="D2074" s="5"/>
      <c r="E2074" s="5"/>
      <c r="F2074" s="5"/>
      <c r="G2074" s="7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>
      <c r="A2075" s="5"/>
      <c r="B2075" s="5"/>
      <c r="C2075" s="5"/>
      <c r="D2075" s="5"/>
      <c r="E2075" s="5"/>
      <c r="F2075" s="5"/>
      <c r="G2075" s="7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>
      <c r="A2076" s="5"/>
      <c r="B2076" s="5"/>
      <c r="C2076" s="5"/>
      <c r="D2076" s="5"/>
      <c r="E2076" s="5"/>
      <c r="F2076" s="5"/>
      <c r="G2076" s="7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>
      <c r="A2077" s="5"/>
      <c r="B2077" s="5"/>
      <c r="C2077" s="5"/>
      <c r="D2077" s="5"/>
      <c r="E2077" s="5"/>
      <c r="F2077" s="5"/>
      <c r="G2077" s="7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>
      <c r="A2078" s="5"/>
      <c r="B2078" s="5"/>
      <c r="C2078" s="5"/>
      <c r="D2078" s="5"/>
      <c r="E2078" s="5"/>
      <c r="F2078" s="5"/>
      <c r="G2078" s="7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>
      <c r="A2079" s="5"/>
      <c r="B2079" s="5"/>
      <c r="C2079" s="5"/>
      <c r="D2079" s="5"/>
      <c r="E2079" s="5"/>
      <c r="F2079" s="5"/>
      <c r="G2079" s="7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>
      <c r="A2080" s="5"/>
      <c r="B2080" s="5"/>
      <c r="C2080" s="5"/>
      <c r="D2080" s="5"/>
      <c r="E2080" s="5"/>
      <c r="F2080" s="5"/>
      <c r="G2080" s="7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>
      <c r="A2081" s="5"/>
      <c r="B2081" s="5"/>
      <c r="C2081" s="5"/>
      <c r="D2081" s="5"/>
      <c r="E2081" s="5"/>
      <c r="F2081" s="5"/>
      <c r="G2081" s="7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>
      <c r="A2082" s="5"/>
      <c r="B2082" s="5"/>
      <c r="C2082" s="5"/>
      <c r="D2082" s="5"/>
      <c r="E2082" s="5"/>
      <c r="F2082" s="5"/>
      <c r="G2082" s="7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>
      <c r="A2083" s="5"/>
      <c r="B2083" s="5"/>
      <c r="C2083" s="5"/>
      <c r="D2083" s="5"/>
      <c r="E2083" s="5"/>
      <c r="F2083" s="5"/>
      <c r="G2083" s="7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>
      <c r="A2084" s="5"/>
      <c r="B2084" s="5"/>
      <c r="C2084" s="5"/>
      <c r="D2084" s="5"/>
      <c r="E2084" s="5"/>
      <c r="F2084" s="5"/>
      <c r="G2084" s="7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>
      <c r="A2085" s="5"/>
      <c r="B2085" s="5"/>
      <c r="C2085" s="5"/>
      <c r="D2085" s="5"/>
      <c r="E2085" s="5"/>
      <c r="F2085" s="5"/>
      <c r="G2085" s="7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>
      <c r="A2086" s="5"/>
      <c r="B2086" s="5"/>
      <c r="C2086" s="5"/>
      <c r="D2086" s="5"/>
      <c r="E2086" s="5"/>
      <c r="F2086" s="5"/>
      <c r="G2086" s="7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>
      <c r="A2087" s="5"/>
      <c r="B2087" s="5"/>
      <c r="C2087" s="5"/>
      <c r="D2087" s="5"/>
      <c r="E2087" s="5"/>
      <c r="F2087" s="5"/>
      <c r="G2087" s="7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>
      <c r="A2088" s="5"/>
      <c r="B2088" s="5"/>
      <c r="C2088" s="5"/>
      <c r="D2088" s="5"/>
      <c r="E2088" s="5"/>
      <c r="F2088" s="5"/>
      <c r="G2088" s="7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>
      <c r="A2089" s="5"/>
      <c r="B2089" s="5"/>
      <c r="C2089" s="5"/>
      <c r="D2089" s="5"/>
      <c r="E2089" s="5"/>
      <c r="F2089" s="5"/>
      <c r="G2089" s="7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>
      <c r="A2090" s="5"/>
      <c r="B2090" s="5"/>
      <c r="C2090" s="5"/>
      <c r="D2090" s="5"/>
      <c r="E2090" s="5"/>
      <c r="F2090" s="5"/>
      <c r="G2090" s="7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>
      <c r="A2091" s="5"/>
      <c r="B2091" s="5"/>
      <c r="C2091" s="5"/>
      <c r="D2091" s="5"/>
      <c r="E2091" s="5"/>
      <c r="F2091" s="5"/>
      <c r="G2091" s="7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>
      <c r="A2092" s="5"/>
      <c r="B2092" s="5"/>
      <c r="C2092" s="5"/>
      <c r="D2092" s="5"/>
      <c r="E2092" s="5"/>
      <c r="F2092" s="5"/>
      <c r="G2092" s="7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>
      <c r="A2093" s="5"/>
      <c r="B2093" s="5"/>
      <c r="C2093" s="5"/>
      <c r="D2093" s="5"/>
      <c r="E2093" s="5"/>
      <c r="F2093" s="5"/>
      <c r="G2093" s="7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>
      <c r="A2094" s="5"/>
      <c r="B2094" s="5"/>
      <c r="C2094" s="5"/>
      <c r="D2094" s="5"/>
      <c r="E2094" s="5"/>
      <c r="F2094" s="5"/>
      <c r="G2094" s="7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>
      <c r="A2095" s="5"/>
      <c r="B2095" s="5"/>
      <c r="C2095" s="5"/>
      <c r="D2095" s="5"/>
      <c r="E2095" s="5"/>
      <c r="F2095" s="5"/>
      <c r="G2095" s="7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>
      <c r="A2096" s="5"/>
      <c r="B2096" s="5"/>
      <c r="C2096" s="5"/>
      <c r="D2096" s="5"/>
      <c r="E2096" s="5"/>
      <c r="F2096" s="5"/>
      <c r="G2096" s="7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>
      <c r="A2097" s="5"/>
      <c r="B2097" s="5"/>
      <c r="C2097" s="5"/>
      <c r="D2097" s="5"/>
      <c r="E2097" s="5"/>
      <c r="F2097" s="5"/>
      <c r="G2097" s="7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>
      <c r="A2098" s="5"/>
      <c r="B2098" s="5"/>
      <c r="C2098" s="5"/>
      <c r="D2098" s="5"/>
      <c r="E2098" s="5"/>
      <c r="F2098" s="5"/>
      <c r="G2098" s="7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>
      <c r="A2099" s="5"/>
      <c r="B2099" s="5"/>
      <c r="C2099" s="5"/>
      <c r="D2099" s="5"/>
      <c r="E2099" s="5"/>
      <c r="F2099" s="5"/>
      <c r="G2099" s="7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>
      <c r="A2100" s="5"/>
      <c r="B2100" s="5"/>
      <c r="C2100" s="5"/>
      <c r="D2100" s="5"/>
      <c r="E2100" s="5"/>
      <c r="F2100" s="5"/>
      <c r="G2100" s="7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>
      <c r="A2101" s="5"/>
      <c r="B2101" s="5"/>
      <c r="C2101" s="5"/>
      <c r="D2101" s="5"/>
      <c r="E2101" s="5"/>
      <c r="F2101" s="5"/>
      <c r="G2101" s="7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>
      <c r="A2102" s="5"/>
      <c r="B2102" s="5"/>
      <c r="C2102" s="5"/>
      <c r="D2102" s="5"/>
      <c r="E2102" s="5"/>
      <c r="F2102" s="5"/>
      <c r="G2102" s="7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>
      <c r="A2103" s="5"/>
      <c r="B2103" s="5"/>
      <c r="C2103" s="5"/>
      <c r="D2103" s="5"/>
      <c r="E2103" s="5"/>
      <c r="F2103" s="5"/>
      <c r="G2103" s="7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>
      <c r="A2104" s="5"/>
      <c r="B2104" s="5"/>
      <c r="C2104" s="5"/>
      <c r="D2104" s="5"/>
      <c r="E2104" s="5"/>
      <c r="F2104" s="5"/>
      <c r="G2104" s="7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>
      <c r="A2105" s="5"/>
      <c r="B2105" s="5"/>
      <c r="C2105" s="5"/>
      <c r="D2105" s="5"/>
      <c r="E2105" s="5"/>
      <c r="F2105" s="5"/>
      <c r="G2105" s="7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>
      <c r="A2106" s="5"/>
      <c r="B2106" s="5"/>
      <c r="C2106" s="5"/>
      <c r="D2106" s="5"/>
      <c r="E2106" s="5"/>
      <c r="F2106" s="5"/>
      <c r="G2106" s="7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>
      <c r="A2107" s="5"/>
      <c r="B2107" s="5"/>
      <c r="C2107" s="5"/>
      <c r="D2107" s="5"/>
      <c r="E2107" s="5"/>
      <c r="F2107" s="5"/>
      <c r="G2107" s="7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>
      <c r="A2108" s="5"/>
      <c r="B2108" s="5"/>
      <c r="C2108" s="5"/>
      <c r="D2108" s="5"/>
      <c r="E2108" s="5"/>
      <c r="F2108" s="5"/>
      <c r="G2108" s="7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>
      <c r="A2109" s="5"/>
      <c r="B2109" s="5"/>
      <c r="C2109" s="5"/>
      <c r="D2109" s="5"/>
      <c r="E2109" s="5"/>
      <c r="F2109" s="5"/>
      <c r="G2109" s="7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>
      <c r="A2110" s="5"/>
      <c r="B2110" s="5"/>
      <c r="C2110" s="5"/>
      <c r="D2110" s="5"/>
      <c r="E2110" s="5"/>
      <c r="F2110" s="5"/>
      <c r="G2110" s="7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>
      <c r="A2111" s="5"/>
      <c r="B2111" s="5"/>
      <c r="C2111" s="5"/>
      <c r="D2111" s="5"/>
      <c r="E2111" s="5"/>
      <c r="F2111" s="5"/>
      <c r="G2111" s="7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>
      <c r="A2112" s="5"/>
      <c r="B2112" s="5"/>
      <c r="C2112" s="5"/>
      <c r="D2112" s="5"/>
      <c r="E2112" s="5"/>
      <c r="F2112" s="5"/>
      <c r="G2112" s="7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>
      <c r="A2113" s="5"/>
      <c r="B2113" s="5"/>
      <c r="C2113" s="5"/>
      <c r="D2113" s="5"/>
      <c r="E2113" s="5"/>
      <c r="F2113" s="5"/>
      <c r="G2113" s="7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>
      <c r="A2114" s="5"/>
      <c r="B2114" s="5"/>
      <c r="C2114" s="5"/>
      <c r="D2114" s="5"/>
      <c r="E2114" s="5"/>
      <c r="F2114" s="5"/>
      <c r="G2114" s="7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>
      <c r="A2115" s="5"/>
      <c r="B2115" s="5"/>
      <c r="C2115" s="5"/>
      <c r="D2115" s="5"/>
      <c r="E2115" s="5"/>
      <c r="F2115" s="5"/>
      <c r="G2115" s="7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>
      <c r="A2116" s="5"/>
      <c r="B2116" s="5"/>
      <c r="C2116" s="5"/>
      <c r="D2116" s="5"/>
      <c r="E2116" s="5"/>
      <c r="F2116" s="5"/>
      <c r="G2116" s="7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>
      <c r="A2117" s="5"/>
      <c r="B2117" s="5"/>
      <c r="C2117" s="5"/>
      <c r="D2117" s="5"/>
      <c r="E2117" s="5"/>
      <c r="F2117" s="5"/>
      <c r="G2117" s="7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>
      <c r="A2118" s="5"/>
      <c r="B2118" s="5"/>
      <c r="C2118" s="5"/>
      <c r="D2118" s="5"/>
      <c r="E2118" s="5"/>
      <c r="F2118" s="5"/>
      <c r="G2118" s="7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>
      <c r="A2119" s="5"/>
      <c r="B2119" s="5"/>
      <c r="C2119" s="5"/>
      <c r="D2119" s="5"/>
      <c r="E2119" s="5"/>
      <c r="F2119" s="5"/>
      <c r="G2119" s="7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>
      <c r="A2120" s="5"/>
      <c r="B2120" s="5"/>
      <c r="C2120" s="5"/>
      <c r="D2120" s="5"/>
      <c r="E2120" s="5"/>
      <c r="F2120" s="5"/>
      <c r="G2120" s="7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>
      <c r="A2121" s="5"/>
      <c r="B2121" s="5"/>
      <c r="C2121" s="5"/>
      <c r="D2121" s="5"/>
      <c r="E2121" s="5"/>
      <c r="F2121" s="5"/>
      <c r="G2121" s="7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>
      <c r="A2122" s="5"/>
      <c r="B2122" s="5"/>
      <c r="C2122" s="5"/>
      <c r="D2122" s="5"/>
      <c r="E2122" s="5"/>
      <c r="F2122" s="5"/>
      <c r="G2122" s="7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>
      <c r="A2123" s="5"/>
      <c r="B2123" s="5"/>
      <c r="C2123" s="5"/>
      <c r="D2123" s="5"/>
      <c r="E2123" s="5"/>
      <c r="F2123" s="5"/>
      <c r="G2123" s="7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>
      <c r="A2124" s="5"/>
      <c r="B2124" s="5"/>
      <c r="C2124" s="5"/>
      <c r="D2124" s="5"/>
      <c r="E2124" s="5"/>
      <c r="F2124" s="5"/>
      <c r="G2124" s="7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>
      <c r="A2125" s="5"/>
      <c r="B2125" s="5"/>
      <c r="C2125" s="5"/>
      <c r="D2125" s="5"/>
      <c r="E2125" s="5"/>
      <c r="F2125" s="5"/>
      <c r="G2125" s="7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>
      <c r="A2126" s="5"/>
      <c r="B2126" s="5"/>
      <c r="C2126" s="5"/>
      <c r="D2126" s="5"/>
      <c r="E2126" s="5"/>
      <c r="F2126" s="5"/>
      <c r="G2126" s="7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>
      <c r="A2127" s="5"/>
      <c r="B2127" s="5"/>
      <c r="C2127" s="5"/>
      <c r="D2127" s="5"/>
      <c r="E2127" s="5"/>
      <c r="F2127" s="5"/>
      <c r="G2127" s="7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>
      <c r="A2128" s="5"/>
      <c r="B2128" s="5"/>
      <c r="C2128" s="5"/>
      <c r="D2128" s="5"/>
      <c r="E2128" s="5"/>
      <c r="F2128" s="5"/>
      <c r="G2128" s="7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>
      <c r="A2129" s="5"/>
      <c r="B2129" s="5"/>
      <c r="C2129" s="5"/>
      <c r="D2129" s="5"/>
      <c r="E2129" s="5"/>
      <c r="F2129" s="5"/>
      <c r="G2129" s="7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>
      <c r="A2130" s="5"/>
      <c r="B2130" s="5"/>
      <c r="C2130" s="5"/>
      <c r="D2130" s="5"/>
      <c r="E2130" s="5"/>
      <c r="F2130" s="5"/>
      <c r="G2130" s="7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>
      <c r="A2131" s="5"/>
      <c r="B2131" s="5"/>
      <c r="C2131" s="5"/>
      <c r="D2131" s="5"/>
      <c r="E2131" s="5"/>
      <c r="F2131" s="5"/>
      <c r="G2131" s="7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>
      <c r="A2132" s="5"/>
      <c r="B2132" s="5"/>
      <c r="C2132" s="5"/>
      <c r="D2132" s="5"/>
      <c r="E2132" s="5"/>
      <c r="F2132" s="5"/>
      <c r="G2132" s="7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>
      <c r="A2133" s="5"/>
      <c r="B2133" s="5"/>
      <c r="C2133" s="5"/>
      <c r="D2133" s="5"/>
      <c r="E2133" s="5"/>
      <c r="F2133" s="5"/>
      <c r="G2133" s="7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>
      <c r="A2134" s="5"/>
      <c r="B2134" s="5"/>
      <c r="C2134" s="5"/>
      <c r="D2134" s="5"/>
      <c r="E2134" s="5"/>
      <c r="F2134" s="5"/>
      <c r="G2134" s="7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>
      <c r="A2135" s="5"/>
      <c r="B2135" s="5"/>
      <c r="C2135" s="5"/>
      <c r="D2135" s="5"/>
      <c r="E2135" s="5"/>
      <c r="F2135" s="5"/>
      <c r="G2135" s="7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>
      <c r="A2136" s="5"/>
      <c r="B2136" s="5"/>
      <c r="C2136" s="5"/>
      <c r="D2136" s="5"/>
      <c r="E2136" s="5"/>
      <c r="F2136" s="5"/>
      <c r="G2136" s="7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>
      <c r="A2137" s="5"/>
      <c r="B2137" s="5"/>
      <c r="C2137" s="5"/>
      <c r="D2137" s="5"/>
      <c r="E2137" s="5"/>
      <c r="F2137" s="5"/>
      <c r="G2137" s="7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>
      <c r="A2138" s="5"/>
      <c r="B2138" s="5"/>
      <c r="C2138" s="5"/>
      <c r="D2138" s="5"/>
      <c r="E2138" s="5"/>
      <c r="F2138" s="5"/>
      <c r="G2138" s="7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>
      <c r="A2139" s="5"/>
      <c r="B2139" s="5"/>
      <c r="C2139" s="5"/>
      <c r="D2139" s="5"/>
      <c r="E2139" s="5"/>
      <c r="F2139" s="5"/>
      <c r="G2139" s="7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>
      <c r="A2140" s="5"/>
      <c r="B2140" s="5"/>
      <c r="C2140" s="5"/>
      <c r="D2140" s="5"/>
      <c r="E2140" s="5"/>
      <c r="F2140" s="5"/>
      <c r="G2140" s="7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>
      <c r="A2141" s="5"/>
      <c r="B2141" s="5"/>
      <c r="C2141" s="5"/>
      <c r="D2141" s="5"/>
      <c r="E2141" s="5"/>
      <c r="F2141" s="5"/>
      <c r="G2141" s="7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>
      <c r="A2142" s="5"/>
      <c r="B2142" s="5"/>
      <c r="C2142" s="5"/>
      <c r="D2142" s="5"/>
      <c r="E2142" s="5"/>
      <c r="F2142" s="5"/>
      <c r="G2142" s="7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>
      <c r="A2143" s="5"/>
      <c r="B2143" s="5"/>
      <c r="C2143" s="5"/>
      <c r="D2143" s="5"/>
      <c r="E2143" s="5"/>
      <c r="F2143" s="5"/>
      <c r="G2143" s="7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>
      <c r="A2144" s="5"/>
      <c r="B2144" s="5"/>
      <c r="C2144" s="5"/>
      <c r="D2144" s="5"/>
      <c r="E2144" s="5"/>
      <c r="F2144" s="5"/>
      <c r="G2144" s="7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>
      <c r="A2145" s="5"/>
      <c r="B2145" s="5"/>
      <c r="C2145" s="5"/>
      <c r="D2145" s="5"/>
      <c r="E2145" s="5"/>
      <c r="F2145" s="5"/>
      <c r="G2145" s="7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>
      <c r="A2146" s="5"/>
      <c r="B2146" s="5"/>
      <c r="C2146" s="5"/>
      <c r="D2146" s="5"/>
      <c r="E2146" s="5"/>
      <c r="F2146" s="5"/>
      <c r="G2146" s="7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>
      <c r="A2147" s="5"/>
      <c r="B2147" s="5"/>
      <c r="C2147" s="5"/>
      <c r="D2147" s="5"/>
      <c r="E2147" s="5"/>
      <c r="F2147" s="5"/>
      <c r="G2147" s="7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>
      <c r="A2148" s="5"/>
      <c r="B2148" s="5"/>
      <c r="C2148" s="5"/>
      <c r="D2148" s="5"/>
      <c r="E2148" s="5"/>
      <c r="F2148" s="5"/>
      <c r="G2148" s="7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>
      <c r="A2149" s="5"/>
      <c r="B2149" s="5"/>
      <c r="C2149" s="5"/>
      <c r="D2149" s="5"/>
      <c r="E2149" s="5"/>
      <c r="F2149" s="5"/>
      <c r="G2149" s="7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>
      <c r="A2150" s="5"/>
      <c r="B2150" s="5"/>
      <c r="C2150" s="5"/>
      <c r="D2150" s="5"/>
      <c r="E2150" s="5"/>
      <c r="F2150" s="5"/>
      <c r="G2150" s="7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>
      <c r="A2151" s="5"/>
      <c r="B2151" s="5"/>
      <c r="C2151" s="5"/>
      <c r="D2151" s="5"/>
      <c r="E2151" s="5"/>
      <c r="F2151" s="5"/>
      <c r="G2151" s="7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>
      <c r="A2152" s="5"/>
      <c r="B2152" s="5"/>
      <c r="C2152" s="5"/>
      <c r="D2152" s="5"/>
      <c r="E2152" s="5"/>
      <c r="F2152" s="5"/>
      <c r="G2152" s="7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>
      <c r="A2153" s="5"/>
      <c r="B2153" s="5"/>
      <c r="C2153" s="5"/>
      <c r="D2153" s="5"/>
      <c r="E2153" s="5"/>
      <c r="F2153" s="5"/>
      <c r="G2153" s="7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>
      <c r="A2154" s="5"/>
      <c r="B2154" s="5"/>
      <c r="C2154" s="5"/>
      <c r="D2154" s="5"/>
      <c r="E2154" s="5"/>
      <c r="F2154" s="5"/>
      <c r="G2154" s="7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>
      <c r="A2155" s="5"/>
      <c r="B2155" s="5"/>
      <c r="C2155" s="5"/>
      <c r="D2155" s="5"/>
      <c r="E2155" s="5"/>
      <c r="F2155" s="5"/>
      <c r="G2155" s="7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>
      <c r="A2156" s="5"/>
      <c r="B2156" s="5"/>
      <c r="C2156" s="5"/>
      <c r="D2156" s="5"/>
      <c r="E2156" s="5"/>
      <c r="F2156" s="5"/>
      <c r="G2156" s="7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>
      <c r="A2157" s="5"/>
      <c r="B2157" s="5"/>
      <c r="C2157" s="5"/>
      <c r="D2157" s="5"/>
      <c r="E2157" s="5"/>
      <c r="F2157" s="5"/>
      <c r="G2157" s="7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>
      <c r="A2158" s="5"/>
      <c r="B2158" s="5"/>
      <c r="C2158" s="5"/>
      <c r="D2158" s="5"/>
      <c r="E2158" s="5"/>
      <c r="F2158" s="5"/>
      <c r="G2158" s="7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>
      <c r="A2159" s="5"/>
      <c r="B2159" s="5"/>
      <c r="C2159" s="5"/>
      <c r="D2159" s="5"/>
      <c r="E2159" s="5"/>
      <c r="F2159" s="5"/>
      <c r="G2159" s="7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>
      <c r="A2160" s="5"/>
      <c r="B2160" s="5"/>
      <c r="C2160" s="5"/>
      <c r="D2160" s="5"/>
      <c r="E2160" s="5"/>
      <c r="F2160" s="5"/>
      <c r="G2160" s="7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>
      <c r="A2161" s="5"/>
      <c r="B2161" s="5"/>
      <c r="C2161" s="5"/>
      <c r="D2161" s="5"/>
      <c r="E2161" s="5"/>
      <c r="F2161" s="5"/>
      <c r="G2161" s="7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>
      <c r="A2162" s="5"/>
      <c r="B2162" s="5"/>
      <c r="C2162" s="5"/>
      <c r="D2162" s="5"/>
      <c r="E2162" s="5"/>
      <c r="F2162" s="5"/>
      <c r="G2162" s="7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>
      <c r="A2163" s="5"/>
      <c r="B2163" s="5"/>
      <c r="C2163" s="5"/>
      <c r="D2163" s="5"/>
      <c r="E2163" s="5"/>
      <c r="F2163" s="5"/>
      <c r="G2163" s="7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>
      <c r="A2164" s="5"/>
      <c r="B2164" s="5"/>
      <c r="C2164" s="5"/>
      <c r="D2164" s="5"/>
      <c r="E2164" s="5"/>
      <c r="F2164" s="5"/>
      <c r="G2164" s="7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>
      <c r="A2165" s="5"/>
      <c r="B2165" s="5"/>
      <c r="C2165" s="5"/>
      <c r="D2165" s="5"/>
      <c r="E2165" s="5"/>
      <c r="F2165" s="5"/>
      <c r="G2165" s="7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>
      <c r="A2166" s="5"/>
      <c r="B2166" s="5"/>
      <c r="C2166" s="5"/>
      <c r="D2166" s="5"/>
      <c r="E2166" s="5"/>
      <c r="F2166" s="5"/>
      <c r="G2166" s="7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>
      <c r="A2167" s="5"/>
      <c r="B2167" s="5"/>
      <c r="C2167" s="5"/>
      <c r="D2167" s="5"/>
      <c r="E2167" s="5"/>
      <c r="F2167" s="5"/>
      <c r="G2167" s="7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>
      <c r="A2168" s="5"/>
      <c r="B2168" s="5"/>
      <c r="C2168" s="5"/>
      <c r="D2168" s="5"/>
      <c r="E2168" s="5"/>
      <c r="F2168" s="5"/>
      <c r="G2168" s="7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>
      <c r="A2169" s="5"/>
      <c r="B2169" s="5"/>
      <c r="C2169" s="5"/>
      <c r="D2169" s="5"/>
      <c r="E2169" s="5"/>
      <c r="F2169" s="5"/>
      <c r="G2169" s="7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>
      <c r="A2170" s="5"/>
      <c r="B2170" s="5"/>
      <c r="C2170" s="5"/>
      <c r="D2170" s="5"/>
      <c r="E2170" s="5"/>
      <c r="F2170" s="5"/>
      <c r="G2170" s="7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>
      <c r="A2171" s="5"/>
      <c r="B2171" s="5"/>
      <c r="C2171" s="5"/>
      <c r="D2171" s="5"/>
      <c r="E2171" s="5"/>
      <c r="F2171" s="5"/>
      <c r="G2171" s="7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>
      <c r="A2172" s="5"/>
      <c r="B2172" s="5"/>
      <c r="C2172" s="5"/>
      <c r="D2172" s="5"/>
      <c r="E2172" s="5"/>
      <c r="F2172" s="5"/>
      <c r="G2172" s="7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>
      <c r="A2173" s="5"/>
      <c r="B2173" s="5"/>
      <c r="C2173" s="5"/>
      <c r="D2173" s="5"/>
      <c r="E2173" s="5"/>
      <c r="F2173" s="5"/>
      <c r="G2173" s="7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>
      <c r="A2174" s="5"/>
      <c r="B2174" s="5"/>
      <c r="C2174" s="5"/>
      <c r="D2174" s="5"/>
      <c r="E2174" s="5"/>
      <c r="F2174" s="5"/>
      <c r="G2174" s="7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>
      <c r="A2175" s="5"/>
      <c r="B2175" s="5"/>
      <c r="C2175" s="5"/>
      <c r="D2175" s="5"/>
      <c r="E2175" s="5"/>
      <c r="F2175" s="5"/>
      <c r="G2175" s="7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>
      <c r="A2176" s="5"/>
      <c r="B2176" s="5"/>
      <c r="C2176" s="5"/>
      <c r="D2176" s="5"/>
      <c r="E2176" s="5"/>
      <c r="F2176" s="5"/>
      <c r="G2176" s="7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>
      <c r="A2177" s="5"/>
      <c r="B2177" s="5"/>
      <c r="C2177" s="5"/>
      <c r="D2177" s="5"/>
      <c r="E2177" s="5"/>
      <c r="F2177" s="5"/>
      <c r="G2177" s="7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>
      <c r="A2178" s="5"/>
      <c r="B2178" s="5"/>
      <c r="C2178" s="5"/>
      <c r="D2178" s="5"/>
      <c r="E2178" s="5"/>
      <c r="F2178" s="5"/>
      <c r="G2178" s="7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>
      <c r="A2179" s="5"/>
      <c r="B2179" s="5"/>
      <c r="C2179" s="5"/>
      <c r="D2179" s="5"/>
      <c r="E2179" s="5"/>
      <c r="F2179" s="5"/>
      <c r="G2179" s="7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>
      <c r="A2180" s="5"/>
      <c r="B2180" s="5"/>
      <c r="C2180" s="5"/>
      <c r="D2180" s="5"/>
      <c r="E2180" s="5"/>
      <c r="F2180" s="5"/>
      <c r="G2180" s="7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>
      <c r="A2181" s="5"/>
      <c r="B2181" s="5"/>
      <c r="C2181" s="5"/>
      <c r="D2181" s="5"/>
      <c r="E2181" s="5"/>
      <c r="F2181" s="5"/>
      <c r="G2181" s="7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>
      <c r="A2182" s="5"/>
      <c r="B2182" s="5"/>
      <c r="C2182" s="5"/>
      <c r="D2182" s="5"/>
      <c r="E2182" s="5"/>
      <c r="F2182" s="5"/>
      <c r="G2182" s="7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>
      <c r="A2183" s="5"/>
      <c r="B2183" s="5"/>
      <c r="C2183" s="5"/>
      <c r="D2183" s="5"/>
      <c r="E2183" s="5"/>
      <c r="F2183" s="5"/>
      <c r="G2183" s="7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>
      <c r="A2184" s="5"/>
      <c r="B2184" s="5"/>
      <c r="C2184" s="5"/>
      <c r="D2184" s="5"/>
      <c r="E2184" s="5"/>
      <c r="F2184" s="5"/>
      <c r="G2184" s="7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>
      <c r="A2185" s="5"/>
      <c r="B2185" s="5"/>
      <c r="C2185" s="5"/>
      <c r="D2185" s="5"/>
      <c r="E2185" s="5"/>
      <c r="F2185" s="5"/>
      <c r="G2185" s="7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>
      <c r="A2186" s="5"/>
      <c r="B2186" s="5"/>
      <c r="C2186" s="5"/>
      <c r="D2186" s="5"/>
      <c r="E2186" s="5"/>
      <c r="F2186" s="5"/>
      <c r="G2186" s="7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>
      <c r="A2187" s="5"/>
      <c r="B2187" s="5"/>
      <c r="C2187" s="5"/>
      <c r="D2187" s="5"/>
      <c r="E2187" s="5"/>
      <c r="F2187" s="5"/>
      <c r="G2187" s="7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>
      <c r="A2188" s="5"/>
      <c r="B2188" s="5"/>
      <c r="C2188" s="5"/>
      <c r="D2188" s="5"/>
      <c r="E2188" s="5"/>
      <c r="F2188" s="5"/>
      <c r="G2188" s="7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>
      <c r="A2189" s="5"/>
      <c r="B2189" s="5"/>
      <c r="C2189" s="5"/>
      <c r="D2189" s="5"/>
      <c r="E2189" s="5"/>
      <c r="F2189" s="5"/>
      <c r="G2189" s="7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>
      <c r="A2190" s="5"/>
      <c r="B2190" s="5"/>
      <c r="C2190" s="5"/>
      <c r="D2190" s="5"/>
      <c r="E2190" s="5"/>
      <c r="F2190" s="5"/>
      <c r="G2190" s="7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>
      <c r="A2191" s="5"/>
      <c r="B2191" s="5"/>
      <c r="C2191" s="5"/>
      <c r="D2191" s="5"/>
      <c r="E2191" s="5"/>
      <c r="F2191" s="5"/>
      <c r="G2191" s="7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>
      <c r="A2192" s="5"/>
      <c r="B2192" s="5"/>
      <c r="C2192" s="5"/>
      <c r="D2192" s="5"/>
      <c r="E2192" s="5"/>
      <c r="F2192" s="5"/>
      <c r="G2192" s="7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>
      <c r="A2193" s="5"/>
      <c r="B2193" s="5"/>
      <c r="C2193" s="5"/>
      <c r="D2193" s="5"/>
      <c r="E2193" s="5"/>
      <c r="F2193" s="5"/>
      <c r="G2193" s="7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>
      <c r="A2194" s="5"/>
      <c r="B2194" s="5"/>
      <c r="C2194" s="5"/>
      <c r="D2194" s="5"/>
      <c r="E2194" s="5"/>
      <c r="F2194" s="5"/>
      <c r="G2194" s="7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>
      <c r="A2195" s="5"/>
      <c r="B2195" s="5"/>
      <c r="C2195" s="5"/>
      <c r="D2195" s="5"/>
      <c r="E2195" s="5"/>
      <c r="F2195" s="5"/>
      <c r="G2195" s="7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>
      <c r="A2196" s="5"/>
      <c r="B2196" s="5"/>
      <c r="C2196" s="5"/>
      <c r="D2196" s="5"/>
      <c r="E2196" s="5"/>
      <c r="F2196" s="5"/>
      <c r="G2196" s="7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>
      <c r="A2197" s="5"/>
      <c r="B2197" s="5"/>
      <c r="C2197" s="5"/>
      <c r="D2197" s="5"/>
      <c r="E2197" s="5"/>
      <c r="F2197" s="5"/>
      <c r="G2197" s="7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>
      <c r="A2198" s="5"/>
      <c r="B2198" s="5"/>
      <c r="C2198" s="5"/>
      <c r="D2198" s="5"/>
      <c r="E2198" s="5"/>
      <c r="F2198" s="5"/>
      <c r="G2198" s="7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>
      <c r="A2199" s="5"/>
      <c r="B2199" s="5"/>
      <c r="C2199" s="5"/>
      <c r="D2199" s="5"/>
      <c r="E2199" s="5"/>
      <c r="F2199" s="5"/>
      <c r="G2199" s="7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>
      <c r="A2200" s="5"/>
      <c r="B2200" s="5"/>
      <c r="C2200" s="5"/>
      <c r="D2200" s="5"/>
      <c r="E2200" s="5"/>
      <c r="F2200" s="5"/>
      <c r="G2200" s="7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>
      <c r="A2201" s="5"/>
      <c r="B2201" s="5"/>
      <c r="C2201" s="5"/>
      <c r="D2201" s="5"/>
      <c r="E2201" s="5"/>
      <c r="F2201" s="5"/>
      <c r="G2201" s="7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>
      <c r="A2202" s="5"/>
      <c r="B2202" s="5"/>
      <c r="C2202" s="5"/>
      <c r="D2202" s="5"/>
      <c r="E2202" s="5"/>
      <c r="F2202" s="5"/>
      <c r="G2202" s="7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>
      <c r="A2203" s="5"/>
      <c r="B2203" s="5"/>
      <c r="C2203" s="5"/>
      <c r="D2203" s="5"/>
      <c r="E2203" s="5"/>
      <c r="F2203" s="5"/>
      <c r="G2203" s="7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>
      <c r="A2204" s="5"/>
      <c r="B2204" s="5"/>
      <c r="C2204" s="5"/>
      <c r="D2204" s="5"/>
      <c r="E2204" s="5"/>
      <c r="F2204" s="5"/>
      <c r="G2204" s="7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>
      <c r="A2205" s="5"/>
      <c r="B2205" s="5"/>
      <c r="C2205" s="5"/>
      <c r="D2205" s="5"/>
      <c r="E2205" s="5"/>
      <c r="F2205" s="5"/>
      <c r="G2205" s="7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>
      <c r="A2206" s="5"/>
      <c r="B2206" s="5"/>
      <c r="C2206" s="5"/>
      <c r="D2206" s="5"/>
      <c r="E2206" s="5"/>
      <c r="F2206" s="5"/>
      <c r="G2206" s="7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>
      <c r="A2207" s="5"/>
      <c r="B2207" s="5"/>
      <c r="C2207" s="5"/>
      <c r="D2207" s="5"/>
      <c r="E2207" s="5"/>
      <c r="F2207" s="5"/>
      <c r="G2207" s="7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>
      <c r="A2208" s="5"/>
      <c r="B2208" s="5"/>
      <c r="C2208" s="5"/>
      <c r="D2208" s="5"/>
      <c r="E2208" s="5"/>
      <c r="F2208" s="5"/>
      <c r="G2208" s="7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>
      <c r="A2209" s="5"/>
      <c r="B2209" s="5"/>
      <c r="C2209" s="5"/>
      <c r="D2209" s="5"/>
      <c r="E2209" s="5"/>
      <c r="F2209" s="5"/>
      <c r="G2209" s="7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>
      <c r="A2210" s="5"/>
      <c r="B2210" s="5"/>
      <c r="C2210" s="5"/>
      <c r="D2210" s="5"/>
      <c r="E2210" s="5"/>
      <c r="F2210" s="5"/>
      <c r="G2210" s="7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>
      <c r="A2211" s="5"/>
      <c r="B2211" s="5"/>
      <c r="C2211" s="5"/>
      <c r="D2211" s="5"/>
      <c r="E2211" s="5"/>
      <c r="F2211" s="5"/>
      <c r="G2211" s="7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>
      <c r="A2212" s="5"/>
      <c r="B2212" s="5"/>
      <c r="C2212" s="5"/>
      <c r="D2212" s="5"/>
      <c r="E2212" s="5"/>
      <c r="F2212" s="5"/>
      <c r="G2212" s="7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>
      <c r="A2213" s="5"/>
      <c r="B2213" s="5"/>
      <c r="C2213" s="5"/>
      <c r="D2213" s="5"/>
      <c r="E2213" s="5"/>
      <c r="F2213" s="5"/>
      <c r="G2213" s="7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>
      <c r="A2214" s="5"/>
      <c r="B2214" s="5"/>
      <c r="C2214" s="5"/>
      <c r="D2214" s="5"/>
      <c r="E2214" s="5"/>
      <c r="F2214" s="5"/>
      <c r="G2214" s="7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>
      <c r="A2215" s="5"/>
      <c r="B2215" s="5"/>
      <c r="C2215" s="5"/>
      <c r="D2215" s="5"/>
      <c r="E2215" s="5"/>
      <c r="F2215" s="5"/>
      <c r="G2215" s="7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>
      <c r="A2216" s="5"/>
      <c r="B2216" s="5"/>
      <c r="C2216" s="5"/>
      <c r="D2216" s="5"/>
      <c r="E2216" s="5"/>
      <c r="F2216" s="5"/>
      <c r="G2216" s="7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>
      <c r="A2217" s="5"/>
      <c r="B2217" s="5"/>
      <c r="C2217" s="5"/>
      <c r="D2217" s="5"/>
      <c r="E2217" s="5"/>
      <c r="F2217" s="5"/>
      <c r="G2217" s="7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>
      <c r="A2218" s="5"/>
      <c r="B2218" s="5"/>
      <c r="C2218" s="5"/>
      <c r="D2218" s="5"/>
      <c r="E2218" s="5"/>
      <c r="F2218" s="5"/>
      <c r="G2218" s="7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>
      <c r="A2219" s="5"/>
      <c r="B2219" s="5"/>
      <c r="C2219" s="5"/>
      <c r="D2219" s="5"/>
      <c r="E2219" s="5"/>
      <c r="F2219" s="5"/>
      <c r="G2219" s="7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>
      <c r="A2220" s="5"/>
      <c r="B2220" s="5"/>
      <c r="C2220" s="5"/>
      <c r="D2220" s="5"/>
      <c r="E2220" s="5"/>
      <c r="F2220" s="5"/>
      <c r="G2220" s="7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>
      <c r="A2221" s="5"/>
      <c r="B2221" s="5"/>
      <c r="C2221" s="5"/>
      <c r="D2221" s="5"/>
      <c r="E2221" s="5"/>
      <c r="F2221" s="5"/>
      <c r="G2221" s="7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>
      <c r="A2222" s="5"/>
      <c r="B2222" s="5"/>
      <c r="C2222" s="5"/>
      <c r="D2222" s="5"/>
      <c r="E2222" s="5"/>
      <c r="F2222" s="5"/>
      <c r="G2222" s="7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>
      <c r="A2223" s="5"/>
      <c r="B2223" s="5"/>
      <c r="C2223" s="5"/>
      <c r="D2223" s="5"/>
      <c r="E2223" s="5"/>
      <c r="F2223" s="5"/>
      <c r="G2223" s="7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>
      <c r="A2224" s="5"/>
      <c r="B2224" s="5"/>
      <c r="C2224" s="5"/>
      <c r="D2224" s="5"/>
      <c r="E2224" s="5"/>
      <c r="F2224" s="5"/>
      <c r="G2224" s="7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>
      <c r="A2225" s="5"/>
      <c r="B2225" s="5"/>
      <c r="C2225" s="5"/>
      <c r="D2225" s="5"/>
      <c r="E2225" s="5"/>
      <c r="F2225" s="5"/>
      <c r="G2225" s="7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>
      <c r="A2226" s="5"/>
      <c r="B2226" s="5"/>
      <c r="C2226" s="5"/>
      <c r="D2226" s="5"/>
      <c r="E2226" s="5"/>
      <c r="F2226" s="5"/>
      <c r="G2226" s="7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>
      <c r="A2227" s="5"/>
      <c r="B2227" s="5"/>
      <c r="C2227" s="5"/>
      <c r="D2227" s="5"/>
      <c r="E2227" s="5"/>
      <c r="F2227" s="5"/>
      <c r="G2227" s="7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>
      <c r="A2228" s="5"/>
      <c r="B2228" s="5"/>
      <c r="C2228" s="5"/>
      <c r="D2228" s="5"/>
      <c r="E2228" s="5"/>
      <c r="F2228" s="5"/>
      <c r="G2228" s="7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>
      <c r="A2229" s="5"/>
      <c r="B2229" s="5"/>
      <c r="C2229" s="5"/>
      <c r="D2229" s="5"/>
      <c r="E2229" s="5"/>
      <c r="F2229" s="5"/>
      <c r="G2229" s="7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>
      <c r="A2230" s="5"/>
      <c r="B2230" s="5"/>
      <c r="C2230" s="5"/>
      <c r="D2230" s="5"/>
      <c r="E2230" s="5"/>
      <c r="F2230" s="5"/>
      <c r="G2230" s="7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>
      <c r="A2231" s="5"/>
      <c r="B2231" s="5"/>
      <c r="C2231" s="5"/>
      <c r="D2231" s="5"/>
      <c r="E2231" s="5"/>
      <c r="F2231" s="5"/>
      <c r="G2231" s="7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>
      <c r="A2232" s="5"/>
      <c r="B2232" s="5"/>
      <c r="C2232" s="5"/>
      <c r="D2232" s="5"/>
      <c r="E2232" s="5"/>
      <c r="F2232" s="5"/>
      <c r="G2232" s="7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>
      <c r="A2233" s="5"/>
      <c r="B2233" s="5"/>
      <c r="C2233" s="5"/>
      <c r="D2233" s="5"/>
      <c r="E2233" s="5"/>
      <c r="F2233" s="5"/>
      <c r="G2233" s="7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>
      <c r="A2234" s="5"/>
      <c r="B2234" s="5"/>
      <c r="C2234" s="5"/>
      <c r="D2234" s="5"/>
      <c r="E2234" s="5"/>
      <c r="F2234" s="5"/>
      <c r="G2234" s="7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>
      <c r="A2235" s="5"/>
      <c r="B2235" s="5"/>
      <c r="C2235" s="5"/>
      <c r="D2235" s="5"/>
      <c r="E2235" s="5"/>
      <c r="F2235" s="5"/>
      <c r="G2235" s="7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>
      <c r="A2236" s="5"/>
      <c r="B2236" s="5"/>
      <c r="C2236" s="5"/>
      <c r="D2236" s="5"/>
      <c r="E2236" s="5"/>
      <c r="F2236" s="5"/>
      <c r="G2236" s="7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>
      <c r="A2237" s="5"/>
      <c r="B2237" s="5"/>
      <c r="C2237" s="5"/>
      <c r="D2237" s="5"/>
      <c r="E2237" s="5"/>
      <c r="F2237" s="5"/>
      <c r="G2237" s="7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>
      <c r="A2238" s="5"/>
      <c r="B2238" s="5"/>
      <c r="C2238" s="5"/>
      <c r="D2238" s="5"/>
      <c r="E2238" s="5"/>
      <c r="F2238" s="5"/>
      <c r="G2238" s="7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>
      <c r="A2239" s="5"/>
      <c r="B2239" s="5"/>
      <c r="C2239" s="5"/>
      <c r="D2239" s="5"/>
      <c r="E2239" s="5"/>
      <c r="F2239" s="5"/>
      <c r="G2239" s="7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>
      <c r="A2240" s="5"/>
      <c r="B2240" s="5"/>
      <c r="C2240" s="5"/>
      <c r="D2240" s="5"/>
      <c r="E2240" s="5"/>
      <c r="F2240" s="5"/>
      <c r="G2240" s="7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>
      <c r="A2241" s="5"/>
      <c r="B2241" s="5"/>
      <c r="C2241" s="5"/>
      <c r="D2241" s="5"/>
      <c r="E2241" s="5"/>
      <c r="F2241" s="5"/>
      <c r="G2241" s="7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>
      <c r="A2242" s="5"/>
      <c r="B2242" s="5"/>
      <c r="C2242" s="5"/>
      <c r="D2242" s="5"/>
      <c r="E2242" s="5"/>
      <c r="F2242" s="5"/>
      <c r="G2242" s="7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>
      <c r="A2243" s="5"/>
      <c r="B2243" s="5"/>
      <c r="C2243" s="5"/>
      <c r="D2243" s="5"/>
      <c r="E2243" s="5"/>
      <c r="F2243" s="5"/>
      <c r="G2243" s="7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>
      <c r="A2244" s="5"/>
      <c r="B2244" s="5"/>
      <c r="C2244" s="5"/>
      <c r="D2244" s="5"/>
      <c r="E2244" s="5"/>
      <c r="F2244" s="5"/>
      <c r="G2244" s="7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>
      <c r="A2245" s="5"/>
      <c r="B2245" s="5"/>
      <c r="C2245" s="5"/>
      <c r="D2245" s="5"/>
      <c r="E2245" s="5"/>
      <c r="F2245" s="5"/>
      <c r="G2245" s="7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>
      <c r="A2246" s="5"/>
      <c r="B2246" s="5"/>
      <c r="C2246" s="5"/>
      <c r="D2246" s="5"/>
      <c r="E2246" s="5"/>
      <c r="F2246" s="5"/>
      <c r="G2246" s="7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>
      <c r="A2247" s="5"/>
      <c r="B2247" s="5"/>
      <c r="C2247" s="5"/>
      <c r="D2247" s="5"/>
      <c r="E2247" s="5"/>
      <c r="F2247" s="5"/>
      <c r="G2247" s="7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>
      <c r="A2248" s="5"/>
      <c r="B2248" s="5"/>
      <c r="C2248" s="5"/>
      <c r="D2248" s="5"/>
      <c r="E2248" s="5"/>
      <c r="F2248" s="5"/>
      <c r="G2248" s="7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>
      <c r="A2249" s="5"/>
      <c r="B2249" s="5"/>
      <c r="C2249" s="5"/>
      <c r="D2249" s="5"/>
      <c r="E2249" s="5"/>
      <c r="F2249" s="5"/>
      <c r="G2249" s="7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>
      <c r="A2250" s="5"/>
      <c r="B2250" s="5"/>
      <c r="C2250" s="5"/>
      <c r="D2250" s="5"/>
      <c r="E2250" s="5"/>
      <c r="F2250" s="5"/>
      <c r="G2250" s="7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>
      <c r="A2251" s="5"/>
      <c r="B2251" s="5"/>
      <c r="C2251" s="5"/>
      <c r="D2251" s="5"/>
      <c r="E2251" s="5"/>
      <c r="F2251" s="5"/>
      <c r="G2251" s="7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>
      <c r="A2252" s="5"/>
      <c r="B2252" s="5"/>
      <c r="C2252" s="5"/>
      <c r="D2252" s="5"/>
      <c r="E2252" s="5"/>
      <c r="F2252" s="5"/>
      <c r="G2252" s="7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>
      <c r="A2253" s="5"/>
      <c r="B2253" s="5"/>
      <c r="C2253" s="5"/>
      <c r="D2253" s="5"/>
      <c r="E2253" s="5"/>
      <c r="F2253" s="5"/>
      <c r="G2253" s="7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>
      <c r="A2254" s="5"/>
      <c r="B2254" s="5"/>
      <c r="C2254" s="5"/>
      <c r="D2254" s="5"/>
      <c r="E2254" s="5"/>
      <c r="F2254" s="5"/>
      <c r="G2254" s="7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>
      <c r="A2255" s="5"/>
      <c r="B2255" s="5"/>
      <c r="C2255" s="5"/>
      <c r="D2255" s="5"/>
      <c r="E2255" s="5"/>
      <c r="F2255" s="5"/>
      <c r="G2255" s="7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>
      <c r="A2256" s="5"/>
      <c r="B2256" s="5"/>
      <c r="C2256" s="5"/>
      <c r="D2256" s="5"/>
      <c r="E2256" s="5"/>
      <c r="F2256" s="5"/>
      <c r="G2256" s="7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>
      <c r="A2257" s="5"/>
      <c r="B2257" s="5"/>
      <c r="C2257" s="5"/>
      <c r="D2257" s="5"/>
      <c r="E2257" s="5"/>
      <c r="F2257" s="5"/>
      <c r="G2257" s="7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>
      <c r="A2258" s="5"/>
      <c r="B2258" s="5"/>
      <c r="C2258" s="5"/>
      <c r="D2258" s="5"/>
      <c r="E2258" s="5"/>
      <c r="F2258" s="5"/>
      <c r="G2258" s="7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>
      <c r="A2259" s="5"/>
      <c r="B2259" s="5"/>
      <c r="C2259" s="5"/>
      <c r="D2259" s="5"/>
      <c r="E2259" s="5"/>
      <c r="F2259" s="5"/>
      <c r="G2259" s="7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>
      <c r="A2260" s="5"/>
      <c r="B2260" s="5"/>
      <c r="C2260" s="5"/>
      <c r="D2260" s="5"/>
      <c r="E2260" s="5"/>
      <c r="F2260" s="5"/>
      <c r="G2260" s="7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>
      <c r="A2261" s="5"/>
      <c r="B2261" s="5"/>
      <c r="C2261" s="5"/>
      <c r="D2261" s="5"/>
      <c r="E2261" s="5"/>
      <c r="F2261" s="5"/>
      <c r="G2261" s="7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>
      <c r="A2262" s="5"/>
      <c r="B2262" s="5"/>
      <c r="C2262" s="5"/>
      <c r="D2262" s="5"/>
      <c r="E2262" s="5"/>
      <c r="F2262" s="5"/>
      <c r="G2262" s="7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>
      <c r="A2263" s="5"/>
      <c r="B2263" s="5"/>
      <c r="C2263" s="5"/>
      <c r="D2263" s="5"/>
      <c r="E2263" s="5"/>
      <c r="F2263" s="5"/>
      <c r="G2263" s="7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>
      <c r="A2264" s="5"/>
      <c r="B2264" s="5"/>
      <c r="C2264" s="5"/>
      <c r="D2264" s="5"/>
      <c r="E2264" s="5"/>
      <c r="F2264" s="5"/>
      <c r="G2264" s="7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>
      <c r="A2265" s="5"/>
      <c r="B2265" s="5"/>
      <c r="C2265" s="5"/>
      <c r="D2265" s="5"/>
      <c r="E2265" s="5"/>
      <c r="F2265" s="5"/>
      <c r="G2265" s="7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>
      <c r="A2266" s="5"/>
      <c r="B2266" s="5"/>
      <c r="C2266" s="5"/>
      <c r="D2266" s="5"/>
      <c r="E2266" s="5"/>
      <c r="F2266" s="5"/>
      <c r="G2266" s="7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>
      <c r="A2267" s="5"/>
      <c r="B2267" s="5"/>
      <c r="C2267" s="5"/>
      <c r="D2267" s="5"/>
      <c r="E2267" s="5"/>
      <c r="F2267" s="5"/>
      <c r="G2267" s="7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>
      <c r="A2268" s="5"/>
      <c r="B2268" s="5"/>
      <c r="C2268" s="5"/>
      <c r="D2268" s="5"/>
      <c r="E2268" s="5"/>
      <c r="F2268" s="5"/>
      <c r="G2268" s="7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>
      <c r="A2269" s="5"/>
      <c r="B2269" s="5"/>
      <c r="C2269" s="5"/>
      <c r="D2269" s="5"/>
      <c r="E2269" s="5"/>
      <c r="F2269" s="5"/>
      <c r="G2269" s="7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>
      <c r="A2270" s="5"/>
      <c r="B2270" s="5"/>
      <c r="C2270" s="5"/>
      <c r="D2270" s="5"/>
      <c r="E2270" s="5"/>
      <c r="F2270" s="5"/>
      <c r="G2270" s="7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>
      <c r="A2271" s="5"/>
      <c r="B2271" s="5"/>
      <c r="C2271" s="5"/>
      <c r="D2271" s="5"/>
      <c r="E2271" s="5"/>
      <c r="F2271" s="5"/>
      <c r="G2271" s="7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>
      <c r="A2272" s="5"/>
      <c r="B2272" s="5"/>
      <c r="C2272" s="5"/>
      <c r="D2272" s="5"/>
      <c r="E2272" s="5"/>
      <c r="F2272" s="5"/>
      <c r="G2272" s="7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>
      <c r="A2273" s="5"/>
      <c r="B2273" s="5"/>
      <c r="C2273" s="5"/>
      <c r="D2273" s="5"/>
      <c r="E2273" s="5"/>
      <c r="F2273" s="5"/>
      <c r="G2273" s="7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>
      <c r="A2274" s="5"/>
      <c r="B2274" s="5"/>
      <c r="C2274" s="5"/>
      <c r="D2274" s="5"/>
      <c r="E2274" s="5"/>
      <c r="F2274" s="5"/>
      <c r="G2274" s="7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>
      <c r="A2275" s="5"/>
      <c r="B2275" s="5"/>
      <c r="C2275" s="5"/>
      <c r="D2275" s="5"/>
      <c r="E2275" s="5"/>
      <c r="F2275" s="5"/>
      <c r="G2275" s="7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>
      <c r="A2276" s="5"/>
      <c r="B2276" s="5"/>
      <c r="C2276" s="5"/>
      <c r="D2276" s="5"/>
      <c r="E2276" s="5"/>
      <c r="F2276" s="5"/>
      <c r="G2276" s="7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>
      <c r="A2277" s="5"/>
      <c r="B2277" s="5"/>
      <c r="C2277" s="5"/>
      <c r="D2277" s="5"/>
      <c r="E2277" s="5"/>
      <c r="F2277" s="5"/>
      <c r="G2277" s="7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>
      <c r="A2278" s="5"/>
      <c r="B2278" s="5"/>
      <c r="C2278" s="5"/>
      <c r="D2278" s="5"/>
      <c r="E2278" s="5"/>
      <c r="F2278" s="5"/>
      <c r="G2278" s="7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>
      <c r="A2279" s="5"/>
      <c r="B2279" s="5"/>
      <c r="C2279" s="5"/>
      <c r="D2279" s="5"/>
      <c r="E2279" s="5"/>
      <c r="F2279" s="5"/>
      <c r="G2279" s="7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>
      <c r="A2280" s="5"/>
      <c r="B2280" s="5"/>
      <c r="C2280" s="5"/>
      <c r="D2280" s="5"/>
      <c r="E2280" s="5"/>
      <c r="F2280" s="5"/>
      <c r="G2280" s="7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>
      <c r="A2281" s="5"/>
      <c r="B2281" s="5"/>
      <c r="C2281" s="5"/>
      <c r="D2281" s="5"/>
      <c r="E2281" s="5"/>
      <c r="F2281" s="5"/>
      <c r="G2281" s="7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>
      <c r="A2282" s="5"/>
      <c r="B2282" s="5"/>
      <c r="C2282" s="5"/>
      <c r="D2282" s="5"/>
      <c r="E2282" s="5"/>
      <c r="F2282" s="5"/>
      <c r="G2282" s="7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>
      <c r="A2283" s="5"/>
      <c r="B2283" s="5"/>
      <c r="C2283" s="5"/>
      <c r="D2283" s="5"/>
      <c r="E2283" s="5"/>
      <c r="F2283" s="5"/>
      <c r="G2283" s="7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>
      <c r="A2284" s="5"/>
      <c r="B2284" s="5"/>
      <c r="C2284" s="5"/>
      <c r="D2284" s="5"/>
      <c r="E2284" s="5"/>
      <c r="F2284" s="5"/>
      <c r="G2284" s="7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>
      <c r="A2285" s="5"/>
      <c r="B2285" s="5"/>
      <c r="C2285" s="5"/>
      <c r="D2285" s="5"/>
      <c r="E2285" s="5"/>
      <c r="F2285" s="5"/>
      <c r="G2285" s="7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>
      <c r="A2286" s="5"/>
      <c r="B2286" s="5"/>
      <c r="C2286" s="5"/>
      <c r="D2286" s="5"/>
      <c r="E2286" s="5"/>
      <c r="F2286" s="5"/>
      <c r="G2286" s="7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>
      <c r="A2287" s="5"/>
      <c r="B2287" s="5"/>
      <c r="C2287" s="5"/>
      <c r="D2287" s="5"/>
      <c r="E2287" s="5"/>
      <c r="F2287" s="5"/>
      <c r="G2287" s="7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>
      <c r="A2288" s="5"/>
      <c r="B2288" s="5"/>
      <c r="C2288" s="5"/>
      <c r="D2288" s="5"/>
      <c r="E2288" s="5"/>
      <c r="F2288" s="5"/>
      <c r="G2288" s="7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>
      <c r="A2289" s="5"/>
      <c r="B2289" s="5"/>
      <c r="C2289" s="5"/>
      <c r="D2289" s="5"/>
      <c r="E2289" s="5"/>
      <c r="F2289" s="5"/>
      <c r="G2289" s="7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>
      <c r="A2290" s="5"/>
      <c r="B2290" s="5"/>
      <c r="C2290" s="5"/>
      <c r="D2290" s="5"/>
      <c r="E2290" s="5"/>
      <c r="F2290" s="5"/>
      <c r="G2290" s="7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>
      <c r="A2291" s="5"/>
      <c r="B2291" s="5"/>
      <c r="C2291" s="5"/>
      <c r="D2291" s="5"/>
      <c r="E2291" s="5"/>
      <c r="F2291" s="5"/>
      <c r="G2291" s="7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>
      <c r="A2292" s="5"/>
      <c r="B2292" s="5"/>
      <c r="C2292" s="5"/>
      <c r="D2292" s="5"/>
      <c r="E2292" s="5"/>
      <c r="F2292" s="5"/>
      <c r="G2292" s="7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>
      <c r="A2293" s="5"/>
      <c r="B2293" s="5"/>
      <c r="C2293" s="5"/>
      <c r="D2293" s="5"/>
      <c r="E2293" s="5"/>
      <c r="F2293" s="5"/>
      <c r="G2293" s="7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>
      <c r="A2294" s="5"/>
      <c r="B2294" s="5"/>
      <c r="C2294" s="5"/>
      <c r="D2294" s="5"/>
      <c r="E2294" s="5"/>
      <c r="F2294" s="5"/>
      <c r="G2294" s="7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>
      <c r="A2295" s="5"/>
      <c r="B2295" s="5"/>
      <c r="C2295" s="5"/>
      <c r="D2295" s="5"/>
      <c r="E2295" s="5"/>
      <c r="F2295" s="5"/>
      <c r="G2295" s="7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>
      <c r="A2296" s="5"/>
      <c r="B2296" s="5"/>
      <c r="C2296" s="5"/>
      <c r="D2296" s="5"/>
      <c r="E2296" s="5"/>
      <c r="F2296" s="5"/>
      <c r="G2296" s="7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>
      <c r="A2297" s="5"/>
      <c r="B2297" s="5"/>
      <c r="C2297" s="5"/>
      <c r="D2297" s="5"/>
      <c r="E2297" s="5"/>
      <c r="F2297" s="5"/>
      <c r="G2297" s="7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>
      <c r="A2298" s="5"/>
      <c r="B2298" s="5"/>
      <c r="C2298" s="5"/>
      <c r="D2298" s="5"/>
      <c r="E2298" s="5"/>
      <c r="F2298" s="5"/>
      <c r="G2298" s="7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>
      <c r="A2299" s="5"/>
      <c r="B2299" s="5"/>
      <c r="C2299" s="5"/>
      <c r="D2299" s="5"/>
      <c r="E2299" s="5"/>
      <c r="F2299" s="5"/>
      <c r="G2299" s="7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>
      <c r="A2300" s="5"/>
      <c r="B2300" s="5"/>
      <c r="C2300" s="5"/>
      <c r="D2300" s="5"/>
      <c r="E2300" s="5"/>
      <c r="F2300" s="5"/>
      <c r="G2300" s="7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>
      <c r="A2301" s="5"/>
      <c r="B2301" s="5"/>
      <c r="C2301" s="5"/>
      <c r="D2301" s="5"/>
      <c r="E2301" s="5"/>
      <c r="F2301" s="5"/>
      <c r="G2301" s="7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>
      <c r="A2302" s="5"/>
      <c r="B2302" s="5"/>
      <c r="C2302" s="5"/>
      <c r="D2302" s="5"/>
      <c r="E2302" s="5"/>
      <c r="F2302" s="5"/>
      <c r="G2302" s="7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>
      <c r="A2303" s="5"/>
      <c r="B2303" s="5"/>
      <c r="C2303" s="5"/>
      <c r="D2303" s="5"/>
      <c r="E2303" s="5"/>
      <c r="F2303" s="5"/>
      <c r="G2303" s="7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>
      <c r="A2304" s="5"/>
      <c r="B2304" s="5"/>
      <c r="C2304" s="5"/>
      <c r="D2304" s="5"/>
      <c r="E2304" s="5"/>
      <c r="F2304" s="5"/>
      <c r="G2304" s="7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>
      <c r="A2305" s="5"/>
      <c r="B2305" s="5"/>
      <c r="C2305" s="5"/>
      <c r="D2305" s="5"/>
      <c r="E2305" s="5"/>
      <c r="F2305" s="5"/>
      <c r="G2305" s="7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>
      <c r="A2306" s="5"/>
      <c r="B2306" s="5"/>
      <c r="C2306" s="5"/>
      <c r="D2306" s="5"/>
      <c r="E2306" s="5"/>
      <c r="F2306" s="5"/>
      <c r="G2306" s="7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>
      <c r="A2307" s="5"/>
      <c r="B2307" s="5"/>
      <c r="C2307" s="5"/>
      <c r="D2307" s="5"/>
      <c r="E2307" s="5"/>
      <c r="F2307" s="5"/>
      <c r="G2307" s="7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>
      <c r="A2308" s="5"/>
      <c r="B2308" s="5"/>
      <c r="C2308" s="5"/>
      <c r="D2308" s="5"/>
      <c r="E2308" s="5"/>
      <c r="F2308" s="5"/>
      <c r="G2308" s="7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>
      <c r="A2309" s="5"/>
      <c r="B2309" s="5"/>
      <c r="C2309" s="5"/>
      <c r="D2309" s="5"/>
      <c r="E2309" s="5"/>
      <c r="F2309" s="5"/>
      <c r="G2309" s="7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>
      <c r="A2310" s="5"/>
      <c r="B2310" s="5"/>
      <c r="C2310" s="5"/>
      <c r="D2310" s="5"/>
      <c r="E2310" s="5"/>
      <c r="F2310" s="5"/>
      <c r="G2310" s="7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>
      <c r="A2311" s="5"/>
      <c r="B2311" s="5"/>
      <c r="C2311" s="5"/>
      <c r="D2311" s="5"/>
      <c r="E2311" s="5"/>
      <c r="F2311" s="5"/>
      <c r="G2311" s="7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>
      <c r="A2312" s="5"/>
      <c r="B2312" s="5"/>
      <c r="C2312" s="5"/>
      <c r="D2312" s="5"/>
      <c r="E2312" s="5"/>
      <c r="F2312" s="5"/>
      <c r="G2312" s="7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>
      <c r="A2313" s="5"/>
      <c r="B2313" s="5"/>
      <c r="C2313" s="5"/>
      <c r="D2313" s="5"/>
      <c r="E2313" s="5"/>
      <c r="F2313" s="5"/>
      <c r="G2313" s="7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>
      <c r="A2314" s="5"/>
      <c r="B2314" s="5"/>
      <c r="C2314" s="5"/>
      <c r="D2314" s="5"/>
      <c r="E2314" s="5"/>
      <c r="F2314" s="5"/>
      <c r="G2314" s="7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>
      <c r="A2315" s="5"/>
      <c r="B2315" s="5"/>
      <c r="C2315" s="5"/>
      <c r="D2315" s="5"/>
      <c r="E2315" s="5"/>
      <c r="F2315" s="5"/>
      <c r="G2315" s="7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>
      <c r="A2316" s="5"/>
      <c r="B2316" s="5"/>
      <c r="C2316" s="5"/>
      <c r="D2316" s="5"/>
      <c r="E2316" s="5"/>
      <c r="F2316" s="5"/>
      <c r="G2316" s="7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>
      <c r="A2317" s="5"/>
      <c r="B2317" s="5"/>
      <c r="C2317" s="5"/>
      <c r="D2317" s="5"/>
      <c r="E2317" s="5"/>
      <c r="F2317" s="5"/>
      <c r="G2317" s="7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>
      <c r="A2318" s="5"/>
      <c r="B2318" s="5"/>
      <c r="C2318" s="5"/>
      <c r="D2318" s="5"/>
      <c r="E2318" s="5"/>
      <c r="F2318" s="5"/>
      <c r="G2318" s="7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>
      <c r="A2319" s="5"/>
      <c r="B2319" s="5"/>
      <c r="C2319" s="5"/>
      <c r="D2319" s="5"/>
      <c r="E2319" s="5"/>
      <c r="F2319" s="5"/>
      <c r="G2319" s="7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>
      <c r="A2320" s="5"/>
      <c r="B2320" s="5"/>
      <c r="C2320" s="5"/>
      <c r="D2320" s="5"/>
      <c r="E2320" s="5"/>
      <c r="F2320" s="5"/>
      <c r="G2320" s="7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>
      <c r="A2321" s="5"/>
      <c r="B2321" s="5"/>
      <c r="C2321" s="5"/>
      <c r="D2321" s="5"/>
      <c r="E2321" s="5"/>
      <c r="F2321" s="5"/>
      <c r="G2321" s="7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>
      <c r="A2322" s="5"/>
      <c r="B2322" s="5"/>
      <c r="C2322" s="5"/>
      <c r="D2322" s="5"/>
      <c r="E2322" s="5"/>
      <c r="F2322" s="5"/>
      <c r="G2322" s="7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>
      <c r="A2323" s="5"/>
      <c r="B2323" s="5"/>
      <c r="C2323" s="5"/>
      <c r="D2323" s="5"/>
      <c r="E2323" s="5"/>
      <c r="F2323" s="5"/>
      <c r="G2323" s="7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>
      <c r="A2324" s="5"/>
      <c r="B2324" s="5"/>
      <c r="C2324" s="5"/>
      <c r="D2324" s="5"/>
      <c r="E2324" s="5"/>
      <c r="F2324" s="5"/>
      <c r="G2324" s="7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>
      <c r="A2325" s="5"/>
      <c r="B2325" s="5"/>
      <c r="C2325" s="5"/>
      <c r="D2325" s="5"/>
      <c r="E2325" s="5"/>
      <c r="F2325" s="5"/>
      <c r="G2325" s="7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>
      <c r="A2326" s="5"/>
      <c r="B2326" s="5"/>
      <c r="C2326" s="5"/>
      <c r="D2326" s="5"/>
      <c r="E2326" s="5"/>
      <c r="F2326" s="5"/>
      <c r="G2326" s="7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>
      <c r="A2327" s="5"/>
      <c r="B2327" s="5"/>
      <c r="C2327" s="5"/>
      <c r="D2327" s="5"/>
      <c r="E2327" s="5"/>
      <c r="F2327" s="5"/>
      <c r="G2327" s="7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>
      <c r="A2328" s="5"/>
      <c r="B2328" s="5"/>
      <c r="C2328" s="5"/>
      <c r="D2328" s="5"/>
      <c r="E2328" s="5"/>
      <c r="F2328" s="5"/>
      <c r="G2328" s="7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>
      <c r="A2329" s="5"/>
      <c r="B2329" s="5"/>
      <c r="C2329" s="5"/>
      <c r="D2329" s="5"/>
      <c r="E2329" s="5"/>
      <c r="F2329" s="5"/>
      <c r="G2329" s="7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>
      <c r="A2330" s="5"/>
      <c r="B2330" s="5"/>
      <c r="C2330" s="5"/>
      <c r="D2330" s="5"/>
      <c r="E2330" s="5"/>
      <c r="F2330" s="5"/>
      <c r="G2330" s="7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>
      <c r="A2331" s="5"/>
      <c r="B2331" s="5"/>
      <c r="C2331" s="5"/>
      <c r="D2331" s="5"/>
      <c r="E2331" s="5"/>
      <c r="F2331" s="5"/>
      <c r="G2331" s="7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>
      <c r="A2332" s="5"/>
      <c r="B2332" s="5"/>
      <c r="C2332" s="5"/>
      <c r="D2332" s="5"/>
      <c r="E2332" s="5"/>
      <c r="F2332" s="5"/>
      <c r="G2332" s="7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>
      <c r="A2333" s="5"/>
      <c r="B2333" s="5"/>
      <c r="C2333" s="5"/>
      <c r="D2333" s="5"/>
      <c r="E2333" s="5"/>
      <c r="F2333" s="5"/>
      <c r="G2333" s="7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>
      <c r="A2334" s="5"/>
      <c r="B2334" s="5"/>
      <c r="C2334" s="5"/>
      <c r="D2334" s="5"/>
      <c r="E2334" s="5"/>
      <c r="F2334" s="5"/>
      <c r="G2334" s="7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>
      <c r="A2335" s="5"/>
      <c r="B2335" s="5"/>
      <c r="C2335" s="5"/>
      <c r="D2335" s="5"/>
      <c r="E2335" s="5"/>
      <c r="F2335" s="5"/>
      <c r="G2335" s="7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>
      <c r="A2336" s="5"/>
      <c r="B2336" s="5"/>
      <c r="C2336" s="5"/>
      <c r="D2336" s="5"/>
      <c r="E2336" s="5"/>
      <c r="F2336" s="5"/>
      <c r="G2336" s="7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>
      <c r="A2337" s="5"/>
      <c r="B2337" s="5"/>
      <c r="C2337" s="5"/>
      <c r="D2337" s="5"/>
      <c r="E2337" s="5"/>
      <c r="F2337" s="5"/>
      <c r="G2337" s="7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>
      <c r="A2338" s="5"/>
      <c r="B2338" s="5"/>
      <c r="C2338" s="5"/>
      <c r="D2338" s="5"/>
      <c r="E2338" s="5"/>
      <c r="F2338" s="5"/>
      <c r="G2338" s="7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>
      <c r="A2339" s="5"/>
      <c r="B2339" s="5"/>
      <c r="C2339" s="5"/>
      <c r="D2339" s="5"/>
      <c r="E2339" s="5"/>
      <c r="F2339" s="5"/>
      <c r="G2339" s="7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>
      <c r="A2340" s="5"/>
      <c r="B2340" s="5"/>
      <c r="C2340" s="5"/>
      <c r="D2340" s="5"/>
      <c r="E2340" s="5"/>
      <c r="F2340" s="5"/>
      <c r="G2340" s="7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>
      <c r="A2341" s="5"/>
      <c r="B2341" s="5"/>
      <c r="C2341" s="5"/>
      <c r="D2341" s="5"/>
      <c r="E2341" s="5"/>
      <c r="F2341" s="5"/>
      <c r="G2341" s="7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>
      <c r="A2342" s="5"/>
      <c r="B2342" s="5"/>
      <c r="C2342" s="5"/>
      <c r="D2342" s="5"/>
      <c r="E2342" s="5"/>
      <c r="F2342" s="5"/>
      <c r="G2342" s="7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>
      <c r="A2343" s="5"/>
      <c r="B2343" s="5"/>
      <c r="C2343" s="5"/>
      <c r="D2343" s="5"/>
      <c r="E2343" s="5"/>
      <c r="F2343" s="5"/>
      <c r="G2343" s="7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>
      <c r="A2344" s="5"/>
      <c r="B2344" s="5"/>
      <c r="C2344" s="5"/>
      <c r="D2344" s="5"/>
      <c r="E2344" s="5"/>
      <c r="F2344" s="5"/>
      <c r="G2344" s="7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>
      <c r="A2345" s="5"/>
      <c r="B2345" s="5"/>
      <c r="C2345" s="5"/>
      <c r="D2345" s="5"/>
      <c r="E2345" s="5"/>
      <c r="F2345" s="5"/>
      <c r="G2345" s="7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>
      <c r="A2346" s="5"/>
      <c r="B2346" s="5"/>
      <c r="C2346" s="5"/>
      <c r="D2346" s="5"/>
      <c r="E2346" s="5"/>
      <c r="F2346" s="5"/>
      <c r="G2346" s="7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>
      <c r="A2347" s="5"/>
      <c r="B2347" s="5"/>
      <c r="C2347" s="5"/>
      <c r="D2347" s="5"/>
      <c r="E2347" s="5"/>
      <c r="F2347" s="5"/>
      <c r="G2347" s="7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>
      <c r="A2348" s="5"/>
      <c r="B2348" s="5"/>
      <c r="C2348" s="5"/>
      <c r="D2348" s="5"/>
      <c r="E2348" s="5"/>
      <c r="F2348" s="5"/>
      <c r="G2348" s="7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>
      <c r="A2349" s="5"/>
      <c r="B2349" s="5"/>
      <c r="C2349" s="5"/>
      <c r="D2349" s="5"/>
      <c r="E2349" s="5"/>
      <c r="F2349" s="5"/>
      <c r="G2349" s="7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>
      <c r="A2350" s="5"/>
      <c r="B2350" s="5"/>
      <c r="C2350" s="5"/>
      <c r="D2350" s="5"/>
      <c r="E2350" s="5"/>
      <c r="F2350" s="5"/>
      <c r="G2350" s="7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>
      <c r="A2351" s="5"/>
      <c r="B2351" s="5"/>
      <c r="C2351" s="5"/>
      <c r="D2351" s="5"/>
      <c r="E2351" s="5"/>
      <c r="F2351" s="5"/>
      <c r="G2351" s="7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>
      <c r="A2352" s="5"/>
      <c r="B2352" s="5"/>
      <c r="C2352" s="5"/>
      <c r="D2352" s="5"/>
      <c r="E2352" s="5"/>
      <c r="F2352" s="5"/>
      <c r="G2352" s="7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>
      <c r="A2353" s="5"/>
      <c r="B2353" s="5"/>
      <c r="C2353" s="5"/>
      <c r="D2353" s="5"/>
      <c r="E2353" s="5"/>
      <c r="F2353" s="5"/>
      <c r="G2353" s="7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>
      <c r="A2354" s="5"/>
      <c r="B2354" s="5"/>
      <c r="C2354" s="5"/>
      <c r="D2354" s="5"/>
      <c r="E2354" s="5"/>
      <c r="F2354" s="5"/>
      <c r="G2354" s="7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>
      <c r="A2355" s="5"/>
      <c r="B2355" s="5"/>
      <c r="C2355" s="5"/>
      <c r="D2355" s="5"/>
      <c r="E2355" s="5"/>
      <c r="F2355" s="5"/>
      <c r="G2355" s="7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>
      <c r="A2356" s="5"/>
      <c r="B2356" s="5"/>
      <c r="C2356" s="5"/>
      <c r="D2356" s="5"/>
      <c r="E2356" s="5"/>
      <c r="F2356" s="5"/>
      <c r="G2356" s="7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>
      <c r="A2357" s="5"/>
      <c r="B2357" s="5"/>
      <c r="C2357" s="5"/>
      <c r="D2357" s="5"/>
      <c r="E2357" s="5"/>
      <c r="F2357" s="5"/>
      <c r="G2357" s="7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>
      <c r="A2358" s="5"/>
      <c r="B2358" s="5"/>
      <c r="C2358" s="5"/>
      <c r="D2358" s="5"/>
      <c r="E2358" s="5"/>
      <c r="F2358" s="5"/>
      <c r="G2358" s="7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>
      <c r="A2359" s="5"/>
      <c r="B2359" s="5"/>
      <c r="C2359" s="5"/>
      <c r="D2359" s="5"/>
      <c r="E2359" s="5"/>
      <c r="F2359" s="5"/>
      <c r="G2359" s="7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>
      <c r="A2360" s="5"/>
      <c r="B2360" s="5"/>
      <c r="C2360" s="5"/>
      <c r="D2360" s="5"/>
      <c r="E2360" s="5"/>
      <c r="F2360" s="5"/>
      <c r="G2360" s="7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>
      <c r="A2361" s="5"/>
      <c r="B2361" s="5"/>
      <c r="C2361" s="5"/>
      <c r="D2361" s="5"/>
      <c r="E2361" s="5"/>
      <c r="F2361" s="5"/>
      <c r="G2361" s="7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>
      <c r="A2362" s="5"/>
      <c r="B2362" s="5"/>
      <c r="C2362" s="5"/>
      <c r="D2362" s="5"/>
      <c r="E2362" s="5"/>
      <c r="F2362" s="5"/>
      <c r="G2362" s="7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>
      <c r="A2363" s="5"/>
      <c r="B2363" s="5"/>
      <c r="C2363" s="5"/>
      <c r="D2363" s="5"/>
      <c r="E2363" s="5"/>
      <c r="F2363" s="5"/>
      <c r="G2363" s="7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>
      <c r="A2364" s="5"/>
      <c r="B2364" s="5"/>
      <c r="C2364" s="5"/>
      <c r="D2364" s="5"/>
      <c r="E2364" s="5"/>
      <c r="F2364" s="5"/>
      <c r="G2364" s="7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>
      <c r="A2365" s="5"/>
      <c r="B2365" s="5"/>
      <c r="C2365" s="5"/>
      <c r="D2365" s="5"/>
      <c r="E2365" s="5"/>
      <c r="F2365" s="5"/>
      <c r="G2365" s="7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>
      <c r="A2366" s="5"/>
      <c r="B2366" s="5"/>
      <c r="C2366" s="5"/>
      <c r="D2366" s="5"/>
      <c r="E2366" s="5"/>
      <c r="F2366" s="5"/>
      <c r="G2366" s="7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>
      <c r="A2367" s="5"/>
      <c r="B2367" s="5"/>
      <c r="C2367" s="5"/>
      <c r="D2367" s="5"/>
      <c r="E2367" s="5"/>
      <c r="F2367" s="5"/>
      <c r="G2367" s="7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>
      <c r="A2368" s="5"/>
      <c r="B2368" s="5"/>
      <c r="C2368" s="5"/>
      <c r="D2368" s="5"/>
      <c r="E2368" s="5"/>
      <c r="F2368" s="5"/>
      <c r="G2368" s="7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>
      <c r="A2369" s="5"/>
      <c r="B2369" s="5"/>
      <c r="C2369" s="5"/>
      <c r="D2369" s="5"/>
      <c r="E2369" s="5"/>
      <c r="F2369" s="5"/>
      <c r="G2369" s="7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>
      <c r="A2370" s="5"/>
      <c r="B2370" s="5"/>
      <c r="C2370" s="5"/>
      <c r="D2370" s="5"/>
      <c r="E2370" s="5"/>
      <c r="F2370" s="5"/>
      <c r="G2370" s="7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>
      <c r="A2371" s="5"/>
      <c r="B2371" s="5"/>
      <c r="C2371" s="5"/>
      <c r="D2371" s="5"/>
      <c r="E2371" s="5"/>
      <c r="F2371" s="5"/>
      <c r="G2371" s="7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>
      <c r="A2372" s="5"/>
      <c r="B2372" s="5"/>
      <c r="C2372" s="5"/>
      <c r="D2372" s="5"/>
      <c r="E2372" s="5"/>
      <c r="F2372" s="5"/>
      <c r="G2372" s="7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>
      <c r="A2373" s="5"/>
      <c r="B2373" s="5"/>
      <c r="C2373" s="5"/>
      <c r="D2373" s="5"/>
      <c r="E2373" s="5"/>
      <c r="F2373" s="5"/>
      <c r="G2373" s="7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>
      <c r="A2374" s="5"/>
      <c r="B2374" s="5"/>
      <c r="C2374" s="5"/>
      <c r="D2374" s="5"/>
      <c r="E2374" s="5"/>
      <c r="F2374" s="5"/>
      <c r="G2374" s="7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>
      <c r="A2375" s="5"/>
      <c r="B2375" s="5"/>
      <c r="C2375" s="5"/>
      <c r="D2375" s="5"/>
      <c r="E2375" s="5"/>
      <c r="F2375" s="5"/>
      <c r="G2375" s="7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>
      <c r="A2376" s="5"/>
      <c r="B2376" s="5"/>
      <c r="C2376" s="5"/>
      <c r="D2376" s="5"/>
      <c r="E2376" s="5"/>
      <c r="F2376" s="5"/>
      <c r="G2376" s="7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>
      <c r="A2377" s="5"/>
      <c r="B2377" s="5"/>
      <c r="C2377" s="5"/>
      <c r="D2377" s="5"/>
      <c r="E2377" s="5"/>
      <c r="F2377" s="5"/>
      <c r="G2377" s="7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>
      <c r="A2378" s="5"/>
      <c r="B2378" s="5"/>
      <c r="C2378" s="5"/>
      <c r="D2378" s="5"/>
      <c r="E2378" s="5"/>
      <c r="F2378" s="5"/>
      <c r="G2378" s="7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>
      <c r="A2379" s="5"/>
      <c r="B2379" s="5"/>
      <c r="C2379" s="5"/>
      <c r="D2379" s="5"/>
      <c r="E2379" s="5"/>
      <c r="F2379" s="5"/>
      <c r="G2379" s="7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>
      <c r="A2380" s="5"/>
      <c r="B2380" s="5"/>
      <c r="C2380" s="5"/>
      <c r="D2380" s="5"/>
      <c r="E2380" s="5"/>
      <c r="F2380" s="5"/>
      <c r="G2380" s="7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>
      <c r="A2381" s="5"/>
      <c r="B2381" s="5"/>
      <c r="C2381" s="5"/>
      <c r="D2381" s="5"/>
      <c r="E2381" s="5"/>
      <c r="F2381" s="5"/>
      <c r="G2381" s="7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>
      <c r="A2382" s="5"/>
      <c r="B2382" s="5"/>
      <c r="C2382" s="5"/>
      <c r="D2382" s="5"/>
      <c r="E2382" s="5"/>
      <c r="F2382" s="5"/>
      <c r="G2382" s="7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>
      <c r="A2383" s="5"/>
      <c r="B2383" s="5"/>
      <c r="C2383" s="5"/>
      <c r="D2383" s="5"/>
      <c r="E2383" s="5"/>
      <c r="F2383" s="5"/>
      <c r="G2383" s="7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>
      <c r="A2384" s="5"/>
      <c r="B2384" s="5"/>
      <c r="C2384" s="5"/>
      <c r="D2384" s="5"/>
      <c r="E2384" s="5"/>
      <c r="F2384" s="5"/>
      <c r="G2384" s="7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>
      <c r="A2385" s="5"/>
      <c r="B2385" s="5"/>
      <c r="C2385" s="5"/>
      <c r="D2385" s="5"/>
      <c r="E2385" s="5"/>
      <c r="F2385" s="5"/>
      <c r="G2385" s="7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>
      <c r="A2386" s="5"/>
      <c r="B2386" s="5"/>
      <c r="C2386" s="5"/>
      <c r="D2386" s="5"/>
      <c r="E2386" s="5"/>
      <c r="F2386" s="5"/>
      <c r="G2386" s="7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>
      <c r="A2387" s="5"/>
      <c r="B2387" s="5"/>
      <c r="C2387" s="5"/>
      <c r="D2387" s="5"/>
      <c r="E2387" s="5"/>
      <c r="F2387" s="5"/>
      <c r="G2387" s="7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>
      <c r="A2388" s="5"/>
      <c r="B2388" s="5"/>
      <c r="C2388" s="5"/>
      <c r="D2388" s="5"/>
      <c r="E2388" s="5"/>
      <c r="F2388" s="5"/>
      <c r="G2388" s="7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>
      <c r="A2389" s="5"/>
      <c r="B2389" s="5"/>
      <c r="C2389" s="5"/>
      <c r="D2389" s="5"/>
      <c r="E2389" s="5"/>
      <c r="F2389" s="5"/>
      <c r="G2389" s="7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>
      <c r="A2390" s="5"/>
      <c r="B2390" s="5"/>
      <c r="C2390" s="5"/>
      <c r="D2390" s="5"/>
      <c r="E2390" s="5"/>
      <c r="F2390" s="5"/>
      <c r="G2390" s="7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>
      <c r="A2391" s="5"/>
      <c r="B2391" s="5"/>
      <c r="C2391" s="5"/>
      <c r="D2391" s="5"/>
      <c r="E2391" s="5"/>
      <c r="F2391" s="5"/>
      <c r="G2391" s="7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>
      <c r="A2392" s="5"/>
      <c r="B2392" s="5"/>
      <c r="C2392" s="5"/>
      <c r="D2392" s="5"/>
      <c r="E2392" s="5"/>
      <c r="F2392" s="5"/>
      <c r="G2392" s="7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>
      <c r="A2393" s="5"/>
      <c r="B2393" s="5"/>
      <c r="C2393" s="5"/>
      <c r="D2393" s="5"/>
      <c r="E2393" s="5"/>
      <c r="F2393" s="5"/>
      <c r="G2393" s="7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>
      <c r="A2394" s="5"/>
      <c r="B2394" s="5"/>
      <c r="C2394" s="5"/>
      <c r="D2394" s="5"/>
      <c r="E2394" s="5"/>
      <c r="F2394" s="5"/>
      <c r="G2394" s="7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>
      <c r="A2395" s="5"/>
      <c r="B2395" s="5"/>
      <c r="C2395" s="5"/>
      <c r="D2395" s="5"/>
      <c r="E2395" s="5"/>
      <c r="F2395" s="5"/>
      <c r="G2395" s="7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>
      <c r="A2396" s="5"/>
      <c r="B2396" s="5"/>
      <c r="C2396" s="5"/>
      <c r="D2396" s="5"/>
      <c r="E2396" s="5"/>
      <c r="F2396" s="5"/>
      <c r="G2396" s="7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>
      <c r="A2397" s="5"/>
      <c r="B2397" s="5"/>
      <c r="C2397" s="5"/>
      <c r="D2397" s="5"/>
      <c r="E2397" s="5"/>
      <c r="F2397" s="5"/>
      <c r="G2397" s="7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>
      <c r="A2398" s="5"/>
      <c r="B2398" s="5"/>
      <c r="C2398" s="5"/>
      <c r="D2398" s="5"/>
      <c r="E2398" s="5"/>
      <c r="F2398" s="5"/>
      <c r="G2398" s="7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>
      <c r="A2399" s="5"/>
      <c r="B2399" s="5"/>
      <c r="C2399" s="5"/>
      <c r="D2399" s="5"/>
      <c r="E2399" s="5"/>
      <c r="F2399" s="5"/>
      <c r="G2399" s="7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>
      <c r="A2400" s="5"/>
      <c r="B2400" s="5"/>
      <c r="C2400" s="5"/>
      <c r="D2400" s="5"/>
      <c r="E2400" s="5"/>
      <c r="F2400" s="5"/>
      <c r="G2400" s="7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>
      <c r="A2401" s="5"/>
      <c r="B2401" s="5"/>
      <c r="C2401" s="5"/>
      <c r="D2401" s="5"/>
      <c r="E2401" s="5"/>
      <c r="F2401" s="5"/>
      <c r="G2401" s="7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>
      <c r="A2402" s="5"/>
      <c r="B2402" s="5"/>
      <c r="C2402" s="5"/>
      <c r="D2402" s="5"/>
      <c r="E2402" s="5"/>
      <c r="F2402" s="5"/>
      <c r="G2402" s="7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>
      <c r="A2403" s="5"/>
      <c r="B2403" s="5"/>
      <c r="C2403" s="5"/>
      <c r="D2403" s="5"/>
      <c r="E2403" s="5"/>
      <c r="F2403" s="5"/>
      <c r="G2403" s="7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>
      <c r="A2404" s="5"/>
      <c r="B2404" s="5"/>
      <c r="C2404" s="5"/>
      <c r="D2404" s="5"/>
      <c r="E2404" s="5"/>
      <c r="F2404" s="5"/>
      <c r="G2404" s="7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>
      <c r="A2405" s="5"/>
      <c r="B2405" s="5"/>
      <c r="C2405" s="5"/>
      <c r="D2405" s="5"/>
      <c r="E2405" s="5"/>
      <c r="F2405" s="5"/>
      <c r="G2405" s="7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>
      <c r="A2406" s="5"/>
      <c r="B2406" s="5"/>
      <c r="C2406" s="5"/>
      <c r="D2406" s="5"/>
      <c r="E2406" s="5"/>
      <c r="F2406" s="5"/>
      <c r="G2406" s="7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>
      <c r="A2407" s="5"/>
      <c r="B2407" s="5"/>
      <c r="C2407" s="5"/>
      <c r="D2407" s="5"/>
      <c r="E2407" s="5"/>
      <c r="F2407" s="5"/>
      <c r="G2407" s="7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>
      <c r="A2408" s="5"/>
      <c r="B2408" s="5"/>
      <c r="C2408" s="5"/>
      <c r="D2408" s="5"/>
      <c r="E2408" s="5"/>
      <c r="F2408" s="5"/>
      <c r="G2408" s="7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>
      <c r="A2409" s="5"/>
      <c r="B2409" s="5"/>
      <c r="C2409" s="5"/>
      <c r="D2409" s="5"/>
      <c r="E2409" s="5"/>
      <c r="F2409" s="5"/>
      <c r="G2409" s="7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>
      <c r="A2410" s="5"/>
      <c r="B2410" s="5"/>
      <c r="C2410" s="5"/>
      <c r="D2410" s="5"/>
      <c r="E2410" s="5"/>
      <c r="F2410" s="5"/>
      <c r="G2410" s="7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>
      <c r="A2411" s="5"/>
      <c r="B2411" s="5"/>
      <c r="C2411" s="5"/>
      <c r="D2411" s="5"/>
      <c r="E2411" s="5"/>
      <c r="F2411" s="5"/>
      <c r="G2411" s="7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>
      <c r="A2412" s="5"/>
      <c r="B2412" s="5"/>
      <c r="C2412" s="5"/>
      <c r="D2412" s="5"/>
      <c r="E2412" s="5"/>
      <c r="F2412" s="5"/>
      <c r="G2412" s="7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>
      <c r="A2413" s="5"/>
      <c r="B2413" s="5"/>
      <c r="C2413" s="5"/>
      <c r="D2413" s="5"/>
      <c r="E2413" s="5"/>
      <c r="F2413" s="5"/>
      <c r="G2413" s="7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>
      <c r="A2414" s="5"/>
      <c r="B2414" s="5"/>
      <c r="C2414" s="5"/>
      <c r="D2414" s="5"/>
      <c r="E2414" s="5"/>
      <c r="F2414" s="5"/>
      <c r="G2414" s="7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>
      <c r="A2415" s="5"/>
      <c r="B2415" s="5"/>
      <c r="C2415" s="5"/>
      <c r="D2415" s="5"/>
      <c r="E2415" s="5"/>
      <c r="F2415" s="5"/>
      <c r="G2415" s="7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>
      <c r="A2416" s="5"/>
      <c r="B2416" s="5"/>
      <c r="C2416" s="5"/>
      <c r="D2416" s="5"/>
      <c r="E2416" s="5"/>
      <c r="F2416" s="5"/>
      <c r="G2416" s="7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>
      <c r="A2417" s="5"/>
      <c r="B2417" s="5"/>
      <c r="C2417" s="5"/>
      <c r="D2417" s="5"/>
      <c r="E2417" s="5"/>
      <c r="F2417" s="5"/>
      <c r="G2417" s="7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>
      <c r="A2418" s="5"/>
      <c r="B2418" s="5"/>
      <c r="C2418" s="5"/>
      <c r="D2418" s="5"/>
      <c r="E2418" s="5"/>
      <c r="F2418" s="5"/>
      <c r="G2418" s="7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>
      <c r="A2419" s="5"/>
      <c r="B2419" s="5"/>
      <c r="C2419" s="5"/>
      <c r="D2419" s="5"/>
      <c r="E2419" s="5"/>
      <c r="F2419" s="5"/>
      <c r="G2419" s="7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>
      <c r="A2420" s="5"/>
      <c r="B2420" s="5"/>
      <c r="C2420" s="5"/>
      <c r="D2420" s="5"/>
      <c r="E2420" s="5"/>
      <c r="F2420" s="5"/>
      <c r="G2420" s="7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>
      <c r="A2421" s="5"/>
      <c r="B2421" s="5"/>
      <c r="C2421" s="5"/>
      <c r="D2421" s="5"/>
      <c r="E2421" s="5"/>
      <c r="F2421" s="5"/>
      <c r="G2421" s="7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>
      <c r="A2422" s="5"/>
      <c r="B2422" s="5"/>
      <c r="C2422" s="5"/>
      <c r="D2422" s="5"/>
      <c r="E2422" s="5"/>
      <c r="F2422" s="5"/>
      <c r="G2422" s="7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>
      <c r="A2423" s="5"/>
      <c r="B2423" s="5"/>
      <c r="C2423" s="5"/>
      <c r="D2423" s="5"/>
      <c r="E2423" s="5"/>
      <c r="F2423" s="5"/>
      <c r="G2423" s="7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>
      <c r="A2424" s="5"/>
      <c r="B2424" s="5"/>
      <c r="C2424" s="5"/>
      <c r="D2424" s="5"/>
      <c r="E2424" s="5"/>
      <c r="F2424" s="5"/>
      <c r="G2424" s="7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>
      <c r="A2425" s="5"/>
      <c r="B2425" s="5"/>
      <c r="C2425" s="5"/>
      <c r="D2425" s="5"/>
      <c r="E2425" s="5"/>
      <c r="F2425" s="5"/>
      <c r="G2425" s="7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>
      <c r="A2426" s="5"/>
      <c r="B2426" s="5"/>
      <c r="C2426" s="5"/>
      <c r="D2426" s="5"/>
      <c r="E2426" s="5"/>
      <c r="F2426" s="5"/>
      <c r="G2426" s="7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>
      <c r="A2427" s="5"/>
      <c r="B2427" s="5"/>
      <c r="C2427" s="5"/>
      <c r="D2427" s="5"/>
      <c r="E2427" s="5"/>
      <c r="F2427" s="5"/>
      <c r="G2427" s="7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>
      <c r="A2428" s="5"/>
      <c r="B2428" s="5"/>
      <c r="C2428" s="5"/>
      <c r="D2428" s="5"/>
      <c r="E2428" s="5"/>
      <c r="F2428" s="5"/>
      <c r="G2428" s="7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>
      <c r="A2429" s="5"/>
      <c r="B2429" s="5"/>
      <c r="C2429" s="5"/>
      <c r="D2429" s="5"/>
      <c r="E2429" s="5"/>
      <c r="F2429" s="5"/>
      <c r="G2429" s="7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>
      <c r="A2430" s="5"/>
      <c r="B2430" s="5"/>
      <c r="C2430" s="5"/>
      <c r="D2430" s="5"/>
      <c r="E2430" s="5"/>
      <c r="F2430" s="5"/>
      <c r="G2430" s="7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>
      <c r="A2431" s="5"/>
      <c r="B2431" s="5"/>
      <c r="C2431" s="5"/>
      <c r="D2431" s="5"/>
      <c r="E2431" s="5"/>
      <c r="F2431" s="5"/>
      <c r="G2431" s="7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>
      <c r="A2432" s="5"/>
      <c r="B2432" s="5"/>
      <c r="C2432" s="5"/>
      <c r="D2432" s="5"/>
      <c r="E2432" s="5"/>
      <c r="F2432" s="5"/>
      <c r="G2432" s="7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>
      <c r="A2433" s="5"/>
      <c r="B2433" s="5"/>
      <c r="C2433" s="5"/>
      <c r="D2433" s="5"/>
      <c r="E2433" s="5"/>
      <c r="F2433" s="5"/>
      <c r="G2433" s="7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>
      <c r="A2434" s="5"/>
      <c r="B2434" s="5"/>
      <c r="C2434" s="5"/>
      <c r="D2434" s="5"/>
      <c r="E2434" s="5"/>
      <c r="F2434" s="5"/>
      <c r="G2434" s="7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>
      <c r="A2435" s="5"/>
      <c r="B2435" s="5"/>
      <c r="C2435" s="5"/>
      <c r="D2435" s="5"/>
      <c r="E2435" s="5"/>
      <c r="F2435" s="5"/>
      <c r="G2435" s="7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>
      <c r="A2436" s="5"/>
      <c r="B2436" s="5"/>
      <c r="C2436" s="5"/>
      <c r="D2436" s="5"/>
      <c r="E2436" s="5"/>
      <c r="F2436" s="5"/>
      <c r="G2436" s="7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>
      <c r="A2437" s="5"/>
      <c r="B2437" s="5"/>
      <c r="C2437" s="5"/>
      <c r="D2437" s="5"/>
      <c r="E2437" s="5"/>
      <c r="F2437" s="5"/>
      <c r="G2437" s="7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>
      <c r="A2438" s="5"/>
      <c r="B2438" s="5"/>
      <c r="C2438" s="5"/>
      <c r="D2438" s="5"/>
      <c r="E2438" s="5"/>
      <c r="F2438" s="5"/>
      <c r="G2438" s="7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>
      <c r="A2439" s="5"/>
      <c r="B2439" s="5"/>
      <c r="C2439" s="5"/>
      <c r="D2439" s="5"/>
      <c r="E2439" s="5"/>
      <c r="F2439" s="5"/>
      <c r="G2439" s="7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>
      <c r="A2440" s="5"/>
      <c r="B2440" s="5"/>
      <c r="C2440" s="5"/>
      <c r="D2440" s="5"/>
      <c r="E2440" s="5"/>
      <c r="F2440" s="5"/>
      <c r="G2440" s="7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>
      <c r="A2441" s="5"/>
      <c r="B2441" s="5"/>
      <c r="C2441" s="5"/>
      <c r="D2441" s="5"/>
      <c r="E2441" s="5"/>
      <c r="F2441" s="5"/>
      <c r="G2441" s="7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>
      <c r="A2442" s="5"/>
      <c r="B2442" s="5"/>
      <c r="C2442" s="5"/>
      <c r="D2442" s="5"/>
      <c r="E2442" s="5"/>
      <c r="F2442" s="5"/>
      <c r="G2442" s="7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>
      <c r="A2443" s="5"/>
      <c r="B2443" s="5"/>
      <c r="C2443" s="5"/>
      <c r="D2443" s="5"/>
      <c r="E2443" s="5"/>
      <c r="F2443" s="5"/>
      <c r="G2443" s="7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>
      <c r="A2444" s="5"/>
      <c r="B2444" s="5"/>
      <c r="C2444" s="5"/>
      <c r="D2444" s="5"/>
      <c r="E2444" s="5"/>
      <c r="F2444" s="5"/>
      <c r="G2444" s="7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>
      <c r="A2445" s="5"/>
      <c r="B2445" s="5"/>
      <c r="C2445" s="5"/>
      <c r="D2445" s="5"/>
      <c r="E2445" s="5"/>
      <c r="F2445" s="5"/>
      <c r="G2445" s="7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>
      <c r="A2446" s="5"/>
      <c r="B2446" s="5"/>
      <c r="C2446" s="5"/>
      <c r="D2446" s="5"/>
      <c r="E2446" s="5"/>
      <c r="F2446" s="5"/>
      <c r="G2446" s="7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>
      <c r="A2447" s="5"/>
      <c r="B2447" s="5"/>
      <c r="C2447" s="5"/>
      <c r="D2447" s="5"/>
      <c r="E2447" s="5"/>
      <c r="F2447" s="5"/>
      <c r="G2447" s="7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>
      <c r="A2448" s="5"/>
      <c r="B2448" s="5"/>
      <c r="C2448" s="5"/>
      <c r="D2448" s="5"/>
      <c r="E2448" s="5"/>
      <c r="F2448" s="5"/>
      <c r="G2448" s="7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>
      <c r="A2449" s="5"/>
      <c r="B2449" s="5"/>
      <c r="C2449" s="5"/>
      <c r="D2449" s="5"/>
      <c r="E2449" s="5"/>
      <c r="F2449" s="5"/>
      <c r="G2449" s="7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>
      <c r="A2450" s="5"/>
      <c r="B2450" s="5"/>
      <c r="C2450" s="5"/>
      <c r="D2450" s="5"/>
      <c r="E2450" s="5"/>
      <c r="F2450" s="5"/>
      <c r="G2450" s="7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>
      <c r="A2451" s="5"/>
      <c r="B2451" s="5"/>
      <c r="C2451" s="5"/>
      <c r="D2451" s="5"/>
      <c r="E2451" s="5"/>
      <c r="F2451" s="5"/>
      <c r="G2451" s="7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>
      <c r="A2452" s="5"/>
      <c r="B2452" s="5"/>
      <c r="C2452" s="5"/>
      <c r="D2452" s="5"/>
      <c r="E2452" s="5"/>
      <c r="F2452" s="5"/>
      <c r="G2452" s="7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>
      <c r="A2453" s="5"/>
      <c r="B2453" s="5"/>
      <c r="C2453" s="5"/>
      <c r="D2453" s="5"/>
      <c r="E2453" s="5"/>
      <c r="F2453" s="5"/>
      <c r="G2453" s="7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>
      <c r="A2454" s="5"/>
      <c r="B2454" s="5"/>
      <c r="C2454" s="5"/>
      <c r="D2454" s="5"/>
      <c r="E2454" s="5"/>
      <c r="F2454" s="5"/>
      <c r="G2454" s="7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>
      <c r="A2455" s="5"/>
      <c r="B2455" s="5"/>
      <c r="C2455" s="5"/>
      <c r="D2455" s="5"/>
      <c r="E2455" s="5"/>
      <c r="F2455" s="5"/>
      <c r="G2455" s="7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>
      <c r="A2456" s="5"/>
      <c r="B2456" s="5"/>
      <c r="C2456" s="5"/>
      <c r="D2456" s="5"/>
      <c r="E2456" s="5"/>
      <c r="F2456" s="5"/>
      <c r="G2456" s="7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>
      <c r="A2457" s="5"/>
      <c r="B2457" s="5"/>
      <c r="C2457" s="5"/>
      <c r="D2457" s="5"/>
      <c r="E2457" s="5"/>
      <c r="F2457" s="5"/>
      <c r="G2457" s="7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>
      <c r="A2458" s="5"/>
      <c r="B2458" s="5"/>
      <c r="C2458" s="5"/>
      <c r="D2458" s="5"/>
      <c r="E2458" s="5"/>
      <c r="F2458" s="5"/>
      <c r="G2458" s="7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>
      <c r="A2459" s="5"/>
      <c r="B2459" s="5"/>
      <c r="C2459" s="5"/>
      <c r="D2459" s="5"/>
      <c r="E2459" s="5"/>
      <c r="F2459" s="5"/>
      <c r="G2459" s="7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>
      <c r="A2460" s="5"/>
      <c r="B2460" s="5"/>
      <c r="C2460" s="5"/>
      <c r="D2460" s="5"/>
      <c r="E2460" s="5"/>
      <c r="F2460" s="5"/>
      <c r="G2460" s="7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>
      <c r="A2461" s="5"/>
      <c r="B2461" s="5"/>
      <c r="C2461" s="5"/>
      <c r="D2461" s="5"/>
      <c r="E2461" s="5"/>
      <c r="F2461" s="5"/>
      <c r="G2461" s="7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>
      <c r="A2462" s="5"/>
      <c r="B2462" s="5"/>
      <c r="C2462" s="5"/>
      <c r="D2462" s="5"/>
      <c r="E2462" s="5"/>
      <c r="F2462" s="5"/>
      <c r="G2462" s="7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>
      <c r="A2463" s="5"/>
      <c r="B2463" s="5"/>
      <c r="C2463" s="5"/>
      <c r="D2463" s="5"/>
      <c r="E2463" s="5"/>
      <c r="F2463" s="5"/>
      <c r="G2463" s="7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>
      <c r="A2464" s="5"/>
      <c r="B2464" s="5"/>
      <c r="C2464" s="5"/>
      <c r="D2464" s="5"/>
      <c r="E2464" s="5"/>
      <c r="F2464" s="5"/>
      <c r="G2464" s="7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>
      <c r="A2465" s="5"/>
      <c r="B2465" s="5"/>
      <c r="C2465" s="5"/>
      <c r="D2465" s="5"/>
      <c r="E2465" s="5"/>
      <c r="F2465" s="5"/>
      <c r="G2465" s="7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>
      <c r="A2466" s="5"/>
      <c r="B2466" s="5"/>
      <c r="C2466" s="5"/>
      <c r="D2466" s="5"/>
      <c r="E2466" s="5"/>
      <c r="F2466" s="5"/>
      <c r="G2466" s="7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>
      <c r="A2467" s="5"/>
      <c r="B2467" s="5"/>
      <c r="C2467" s="5"/>
      <c r="D2467" s="5"/>
      <c r="E2467" s="5"/>
      <c r="F2467" s="5"/>
      <c r="G2467" s="7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>
      <c r="A2468" s="5"/>
      <c r="B2468" s="5"/>
      <c r="C2468" s="5"/>
      <c r="D2468" s="5"/>
      <c r="E2468" s="5"/>
      <c r="F2468" s="5"/>
      <c r="G2468" s="7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>
      <c r="A2469" s="5"/>
      <c r="B2469" s="5"/>
      <c r="C2469" s="5"/>
      <c r="D2469" s="5"/>
      <c r="E2469" s="5"/>
      <c r="F2469" s="5"/>
      <c r="G2469" s="7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>
      <c r="A2470" s="5"/>
      <c r="B2470" s="5"/>
      <c r="C2470" s="5"/>
      <c r="D2470" s="5"/>
      <c r="E2470" s="5"/>
      <c r="F2470" s="5"/>
      <c r="G2470" s="7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>
      <c r="A2471" s="5"/>
      <c r="B2471" s="5"/>
      <c r="C2471" s="5"/>
      <c r="D2471" s="5"/>
      <c r="E2471" s="5"/>
      <c r="F2471" s="5"/>
      <c r="G2471" s="7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>
      <c r="A2472" s="5"/>
      <c r="B2472" s="5"/>
      <c r="C2472" s="5"/>
      <c r="D2472" s="5"/>
      <c r="E2472" s="5"/>
      <c r="F2472" s="5"/>
      <c r="G2472" s="7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>
      <c r="A2473" s="5"/>
      <c r="B2473" s="5"/>
      <c r="C2473" s="5"/>
      <c r="D2473" s="5"/>
      <c r="E2473" s="5"/>
      <c r="F2473" s="5"/>
      <c r="G2473" s="7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>
      <c r="A2474" s="5"/>
      <c r="B2474" s="5"/>
      <c r="C2474" s="5"/>
      <c r="D2474" s="5"/>
      <c r="E2474" s="5"/>
      <c r="F2474" s="5"/>
      <c r="G2474" s="7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>
      <c r="A2475" s="5"/>
      <c r="B2475" s="5"/>
      <c r="C2475" s="5"/>
      <c r="D2475" s="5"/>
      <c r="E2475" s="5"/>
      <c r="F2475" s="5"/>
      <c r="G2475" s="7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>
      <c r="A2476" s="5"/>
      <c r="B2476" s="5"/>
      <c r="C2476" s="5"/>
      <c r="D2476" s="5"/>
      <c r="E2476" s="5"/>
      <c r="F2476" s="5"/>
      <c r="G2476" s="7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>
      <c r="A2477" s="5"/>
      <c r="B2477" s="5"/>
      <c r="C2477" s="5"/>
      <c r="D2477" s="5"/>
      <c r="E2477" s="5"/>
      <c r="F2477" s="5"/>
      <c r="G2477" s="7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>
      <c r="A2478" s="5"/>
      <c r="B2478" s="5"/>
      <c r="C2478" s="5"/>
      <c r="D2478" s="5"/>
      <c r="E2478" s="5"/>
      <c r="F2478" s="5"/>
      <c r="G2478" s="7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>
      <c r="A2479" s="5"/>
      <c r="B2479" s="5"/>
      <c r="C2479" s="5"/>
      <c r="D2479" s="5"/>
      <c r="E2479" s="5"/>
      <c r="F2479" s="5"/>
      <c r="G2479" s="7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>
      <c r="A2480" s="5"/>
      <c r="B2480" s="5"/>
      <c r="C2480" s="5"/>
      <c r="D2480" s="5"/>
      <c r="E2480" s="5"/>
      <c r="F2480" s="5"/>
      <c r="G2480" s="7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>
      <c r="A2481" s="5"/>
      <c r="B2481" s="5"/>
      <c r="C2481" s="5"/>
      <c r="D2481" s="5"/>
      <c r="E2481" s="5"/>
      <c r="F2481" s="5"/>
      <c r="G2481" s="7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>
      <c r="A2482" s="5"/>
      <c r="B2482" s="5"/>
      <c r="C2482" s="5"/>
      <c r="D2482" s="5"/>
      <c r="E2482" s="5"/>
      <c r="F2482" s="5"/>
      <c r="G2482" s="7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>
      <c r="A2483" s="5"/>
      <c r="B2483" s="5"/>
      <c r="C2483" s="5"/>
      <c r="D2483" s="5"/>
      <c r="E2483" s="5"/>
      <c r="F2483" s="5"/>
      <c r="G2483" s="7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>
      <c r="A2484" s="5"/>
      <c r="B2484" s="5"/>
      <c r="C2484" s="5"/>
      <c r="D2484" s="5"/>
      <c r="E2484" s="5"/>
      <c r="F2484" s="5"/>
      <c r="G2484" s="7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>
      <c r="A2485" s="5"/>
      <c r="B2485" s="5"/>
      <c r="C2485" s="5"/>
      <c r="D2485" s="5"/>
      <c r="E2485" s="5"/>
      <c r="F2485" s="5"/>
      <c r="G2485" s="7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>
      <c r="A2486" s="5"/>
      <c r="B2486" s="5"/>
      <c r="C2486" s="5"/>
      <c r="D2486" s="5"/>
      <c r="E2486" s="5"/>
      <c r="F2486" s="5"/>
      <c r="G2486" s="7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>
      <c r="A2487" s="5"/>
      <c r="B2487" s="5"/>
      <c r="C2487" s="5"/>
      <c r="D2487" s="5"/>
      <c r="E2487" s="5"/>
      <c r="F2487" s="5"/>
      <c r="G2487" s="7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>
      <c r="A2488" s="5"/>
      <c r="B2488" s="5"/>
      <c r="C2488" s="5"/>
      <c r="D2488" s="5"/>
      <c r="E2488" s="5"/>
      <c r="F2488" s="5"/>
      <c r="G2488" s="7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>
      <c r="A2489" s="5"/>
      <c r="B2489" s="5"/>
      <c r="C2489" s="5"/>
      <c r="D2489" s="5"/>
      <c r="E2489" s="5"/>
      <c r="F2489" s="5"/>
      <c r="G2489" s="7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>
      <c r="A2490" s="5"/>
      <c r="B2490" s="5"/>
      <c r="C2490" s="5"/>
      <c r="D2490" s="5"/>
      <c r="E2490" s="5"/>
      <c r="F2490" s="5"/>
      <c r="G2490" s="7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>
      <c r="A2491" s="5"/>
      <c r="B2491" s="5"/>
      <c r="C2491" s="5"/>
      <c r="D2491" s="5"/>
      <c r="E2491" s="5"/>
      <c r="F2491" s="5"/>
      <c r="G2491" s="7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>
      <c r="A2492" s="5"/>
      <c r="B2492" s="5"/>
      <c r="C2492" s="5"/>
      <c r="D2492" s="5"/>
      <c r="E2492" s="5"/>
      <c r="F2492" s="5"/>
      <c r="G2492" s="7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>
      <c r="A2493" s="5"/>
      <c r="B2493" s="5"/>
      <c r="C2493" s="5"/>
      <c r="D2493" s="5"/>
      <c r="E2493" s="5"/>
      <c r="F2493" s="5"/>
      <c r="G2493" s="7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>
      <c r="A2494" s="5"/>
      <c r="B2494" s="5"/>
      <c r="C2494" s="5"/>
      <c r="D2494" s="5"/>
      <c r="E2494" s="5"/>
      <c r="F2494" s="5"/>
      <c r="G2494" s="7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>
      <c r="A2495" s="5"/>
      <c r="B2495" s="5"/>
      <c r="C2495" s="5"/>
      <c r="D2495" s="5"/>
      <c r="E2495" s="5"/>
      <c r="F2495" s="5"/>
      <c r="G2495" s="7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>
      <c r="A2496" s="5"/>
      <c r="B2496" s="5"/>
      <c r="C2496" s="5"/>
      <c r="D2496" s="5"/>
      <c r="E2496" s="5"/>
      <c r="F2496" s="5"/>
      <c r="G2496" s="7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>
      <c r="A2497" s="5"/>
      <c r="B2497" s="5"/>
      <c r="C2497" s="5"/>
      <c r="D2497" s="5"/>
      <c r="E2497" s="5"/>
      <c r="F2497" s="5"/>
      <c r="G2497" s="7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>
      <c r="A2498" s="5"/>
      <c r="B2498" s="5"/>
      <c r="C2498" s="5"/>
      <c r="D2498" s="5"/>
      <c r="E2498" s="5"/>
      <c r="F2498" s="5"/>
      <c r="G2498" s="7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>
      <c r="A2499" s="5"/>
      <c r="B2499" s="5"/>
      <c r="C2499" s="5"/>
      <c r="D2499" s="5"/>
      <c r="E2499" s="5"/>
      <c r="F2499" s="5"/>
      <c r="G2499" s="7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>
      <c r="A2500" s="5"/>
      <c r="B2500" s="5"/>
      <c r="C2500" s="5"/>
      <c r="D2500" s="5"/>
      <c r="E2500" s="5"/>
      <c r="F2500" s="5"/>
      <c r="G2500" s="7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>
      <c r="A2501" s="5"/>
      <c r="B2501" s="5"/>
      <c r="C2501" s="5"/>
      <c r="D2501" s="5"/>
      <c r="E2501" s="5"/>
      <c r="F2501" s="5"/>
      <c r="G2501" s="7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>
      <c r="A2502" s="5"/>
      <c r="B2502" s="5"/>
      <c r="C2502" s="5"/>
      <c r="D2502" s="5"/>
      <c r="E2502" s="5"/>
      <c r="F2502" s="5"/>
      <c r="G2502" s="7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>
      <c r="A2503" s="5"/>
      <c r="B2503" s="5"/>
      <c r="C2503" s="5"/>
      <c r="D2503" s="5"/>
      <c r="E2503" s="5"/>
      <c r="F2503" s="5"/>
      <c r="G2503" s="7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>
      <c r="A2504" s="5"/>
      <c r="B2504" s="5"/>
      <c r="C2504" s="5"/>
      <c r="D2504" s="5"/>
      <c r="E2504" s="5"/>
      <c r="F2504" s="5"/>
      <c r="G2504" s="7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>
      <c r="A2505" s="5"/>
      <c r="B2505" s="5"/>
      <c r="C2505" s="5"/>
      <c r="D2505" s="5"/>
      <c r="E2505" s="5"/>
      <c r="F2505" s="5"/>
      <c r="G2505" s="7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>
      <c r="A2506" s="5"/>
      <c r="B2506" s="5"/>
      <c r="C2506" s="5"/>
      <c r="D2506" s="5"/>
      <c r="E2506" s="5"/>
      <c r="F2506" s="5"/>
      <c r="G2506" s="7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>
      <c r="A2507" s="5"/>
      <c r="B2507" s="5"/>
      <c r="C2507" s="5"/>
      <c r="D2507" s="5"/>
      <c r="E2507" s="5"/>
      <c r="F2507" s="5"/>
      <c r="G2507" s="7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>
      <c r="A2508" s="5"/>
      <c r="B2508" s="5"/>
      <c r="C2508" s="5"/>
      <c r="D2508" s="5"/>
      <c r="E2508" s="5"/>
      <c r="F2508" s="5"/>
      <c r="G2508" s="7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>
      <c r="A2509" s="5"/>
      <c r="B2509" s="5"/>
      <c r="C2509" s="5"/>
      <c r="D2509" s="5"/>
      <c r="E2509" s="5"/>
      <c r="F2509" s="5"/>
      <c r="G2509" s="7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>
      <c r="A2510" s="5"/>
      <c r="B2510" s="5"/>
      <c r="C2510" s="5"/>
      <c r="D2510" s="5"/>
      <c r="E2510" s="5"/>
      <c r="F2510" s="5"/>
      <c r="G2510" s="7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>
      <c r="A2511" s="5"/>
      <c r="B2511" s="5"/>
      <c r="C2511" s="5"/>
      <c r="D2511" s="5"/>
      <c r="E2511" s="5"/>
      <c r="F2511" s="5"/>
      <c r="G2511" s="7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>
      <c r="A2512" s="5"/>
      <c r="B2512" s="5"/>
      <c r="C2512" s="5"/>
      <c r="D2512" s="5"/>
      <c r="E2512" s="5"/>
      <c r="F2512" s="5"/>
      <c r="G2512" s="7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>
      <c r="A2513" s="5"/>
      <c r="B2513" s="5"/>
      <c r="C2513" s="5"/>
      <c r="D2513" s="5"/>
      <c r="E2513" s="5"/>
      <c r="F2513" s="5"/>
      <c r="G2513" s="7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>
      <c r="A2514" s="5"/>
      <c r="B2514" s="5"/>
      <c r="C2514" s="5"/>
      <c r="D2514" s="5"/>
      <c r="E2514" s="5"/>
      <c r="F2514" s="5"/>
      <c r="G2514" s="7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>
      <c r="A2515" s="5"/>
      <c r="B2515" s="5"/>
      <c r="C2515" s="5"/>
      <c r="D2515" s="5"/>
      <c r="E2515" s="5"/>
      <c r="F2515" s="5"/>
      <c r="G2515" s="7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>
      <c r="A2516" s="5"/>
      <c r="B2516" s="5"/>
      <c r="C2516" s="5"/>
      <c r="D2516" s="5"/>
      <c r="E2516" s="5"/>
      <c r="F2516" s="5"/>
      <c r="G2516" s="7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>
      <c r="A2517" s="5"/>
      <c r="B2517" s="5"/>
      <c r="C2517" s="5"/>
      <c r="D2517" s="5"/>
      <c r="E2517" s="5"/>
      <c r="F2517" s="5"/>
      <c r="G2517" s="7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>
      <c r="A2518" s="5"/>
      <c r="B2518" s="5"/>
      <c r="C2518" s="5"/>
      <c r="D2518" s="5"/>
      <c r="E2518" s="5"/>
      <c r="F2518" s="5"/>
      <c r="G2518" s="7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>
      <c r="A2519" s="5"/>
      <c r="B2519" s="5"/>
      <c r="C2519" s="5"/>
      <c r="D2519" s="5"/>
      <c r="E2519" s="5"/>
      <c r="F2519" s="5"/>
      <c r="G2519" s="7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>
      <c r="A2520" s="5"/>
      <c r="B2520" s="5"/>
      <c r="C2520" s="5"/>
      <c r="D2520" s="5"/>
      <c r="E2520" s="5"/>
      <c r="F2520" s="5"/>
      <c r="G2520" s="7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>
      <c r="A2521" s="5"/>
      <c r="B2521" s="5"/>
      <c r="C2521" s="5"/>
      <c r="D2521" s="5"/>
      <c r="E2521" s="5"/>
      <c r="F2521" s="5"/>
      <c r="G2521" s="7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>
      <c r="A2522" s="5"/>
      <c r="B2522" s="5"/>
      <c r="C2522" s="5"/>
      <c r="D2522" s="5"/>
      <c r="E2522" s="5"/>
      <c r="F2522" s="5"/>
      <c r="G2522" s="7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>
      <c r="A2523" s="5"/>
      <c r="B2523" s="5"/>
      <c r="C2523" s="5"/>
      <c r="D2523" s="5"/>
      <c r="E2523" s="5"/>
      <c r="F2523" s="5"/>
      <c r="G2523" s="7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>
      <c r="A2524" s="5"/>
      <c r="B2524" s="5"/>
      <c r="C2524" s="5"/>
      <c r="D2524" s="5"/>
      <c r="E2524" s="5"/>
      <c r="F2524" s="5"/>
      <c r="G2524" s="7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>
      <c r="A2525" s="5"/>
      <c r="B2525" s="5"/>
      <c r="C2525" s="5"/>
      <c r="D2525" s="5"/>
      <c r="E2525" s="5"/>
      <c r="F2525" s="5"/>
      <c r="G2525" s="7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>
      <c r="A2526" s="5"/>
      <c r="B2526" s="5"/>
      <c r="C2526" s="5"/>
      <c r="D2526" s="5"/>
      <c r="E2526" s="5"/>
      <c r="F2526" s="5"/>
      <c r="G2526" s="7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>
      <c r="A2527" s="5"/>
      <c r="B2527" s="5"/>
      <c r="C2527" s="5"/>
      <c r="D2527" s="5"/>
      <c r="E2527" s="5"/>
      <c r="F2527" s="5"/>
      <c r="G2527" s="7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>
      <c r="A2528" s="5"/>
      <c r="B2528" s="5"/>
      <c r="C2528" s="5"/>
      <c r="D2528" s="5"/>
      <c r="E2528" s="5"/>
      <c r="F2528" s="5"/>
      <c r="G2528" s="7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>
      <c r="A2529" s="5"/>
      <c r="B2529" s="5"/>
      <c r="C2529" s="5"/>
      <c r="D2529" s="5"/>
      <c r="E2529" s="5"/>
      <c r="F2529" s="5"/>
      <c r="G2529" s="7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>
      <c r="A2530" s="5"/>
      <c r="B2530" s="5"/>
      <c r="C2530" s="5"/>
      <c r="D2530" s="5"/>
      <c r="E2530" s="5"/>
      <c r="F2530" s="5"/>
      <c r="G2530" s="7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>
      <c r="A2531" s="5"/>
      <c r="B2531" s="5"/>
      <c r="C2531" s="5"/>
      <c r="D2531" s="5"/>
      <c r="E2531" s="5"/>
      <c r="F2531" s="5"/>
      <c r="G2531" s="7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>
      <c r="A2532" s="5"/>
      <c r="B2532" s="5"/>
      <c r="C2532" s="5"/>
      <c r="D2532" s="5"/>
      <c r="E2532" s="5"/>
      <c r="F2532" s="5"/>
      <c r="G2532" s="7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>
      <c r="A2533" s="5"/>
      <c r="B2533" s="5"/>
      <c r="C2533" s="5"/>
      <c r="D2533" s="5"/>
      <c r="E2533" s="5"/>
      <c r="F2533" s="5"/>
      <c r="G2533" s="7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>
      <c r="A2534" s="5"/>
      <c r="B2534" s="5"/>
      <c r="C2534" s="5"/>
      <c r="D2534" s="5"/>
      <c r="E2534" s="5"/>
      <c r="F2534" s="5"/>
      <c r="G2534" s="7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>
      <c r="A2535" s="5"/>
      <c r="B2535" s="5"/>
      <c r="C2535" s="5"/>
      <c r="D2535" s="5"/>
      <c r="E2535" s="5"/>
      <c r="F2535" s="5"/>
      <c r="G2535" s="7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>
      <c r="A2536" s="5"/>
      <c r="B2536" s="5"/>
      <c r="C2536" s="5"/>
      <c r="D2536" s="5"/>
      <c r="E2536" s="5"/>
      <c r="F2536" s="5"/>
      <c r="G2536" s="7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>
      <c r="A2537" s="5"/>
      <c r="B2537" s="5"/>
      <c r="C2537" s="5"/>
      <c r="D2537" s="5"/>
      <c r="E2537" s="5"/>
      <c r="F2537" s="5"/>
      <c r="G2537" s="7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>
      <c r="A2538" s="5"/>
      <c r="B2538" s="5"/>
      <c r="C2538" s="5"/>
      <c r="D2538" s="5"/>
      <c r="E2538" s="5"/>
      <c r="F2538" s="5"/>
      <c r="G2538" s="7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>
      <c r="A2539" s="5"/>
      <c r="B2539" s="5"/>
      <c r="C2539" s="5"/>
      <c r="D2539" s="5"/>
      <c r="E2539" s="5"/>
      <c r="F2539" s="5"/>
      <c r="G2539" s="7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>
      <c r="A2540" s="5"/>
      <c r="B2540" s="5"/>
      <c r="C2540" s="5"/>
      <c r="D2540" s="5"/>
      <c r="E2540" s="5"/>
      <c r="F2540" s="5"/>
      <c r="G2540" s="7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>
      <c r="A2541" s="5"/>
      <c r="B2541" s="5"/>
      <c r="C2541" s="5"/>
      <c r="D2541" s="5"/>
      <c r="E2541" s="5"/>
      <c r="F2541" s="5"/>
      <c r="G2541" s="7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>
      <c r="A2542" s="5"/>
      <c r="B2542" s="5"/>
      <c r="C2542" s="5"/>
      <c r="D2542" s="5"/>
      <c r="E2542" s="5"/>
      <c r="F2542" s="5"/>
      <c r="G2542" s="7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>
      <c r="A2543" s="5"/>
      <c r="B2543" s="5"/>
      <c r="C2543" s="5"/>
      <c r="D2543" s="5"/>
      <c r="E2543" s="5"/>
      <c r="F2543" s="5"/>
      <c r="G2543" s="7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>
      <c r="A2544" s="5"/>
      <c r="B2544" s="5"/>
      <c r="C2544" s="5"/>
      <c r="D2544" s="5"/>
      <c r="E2544" s="5"/>
      <c r="F2544" s="5"/>
      <c r="G2544" s="7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>
      <c r="A2545" s="5"/>
      <c r="B2545" s="5"/>
      <c r="C2545" s="5"/>
      <c r="D2545" s="5"/>
      <c r="E2545" s="5"/>
      <c r="F2545" s="5"/>
      <c r="G2545" s="7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>
      <c r="A2546" s="5"/>
      <c r="B2546" s="5"/>
      <c r="C2546" s="5"/>
      <c r="D2546" s="5"/>
      <c r="E2546" s="5"/>
      <c r="F2546" s="5"/>
      <c r="G2546" s="7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>
      <c r="A2547" s="5"/>
      <c r="B2547" s="5"/>
      <c r="C2547" s="5"/>
      <c r="D2547" s="5"/>
      <c r="E2547" s="5"/>
      <c r="F2547" s="5"/>
      <c r="G2547" s="7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>
      <c r="A2548" s="5"/>
      <c r="B2548" s="5"/>
      <c r="C2548" s="5"/>
      <c r="D2548" s="5"/>
      <c r="E2548" s="5"/>
      <c r="F2548" s="5"/>
      <c r="G2548" s="7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>
      <c r="A2549" s="5"/>
      <c r="B2549" s="5"/>
      <c r="C2549" s="5"/>
      <c r="D2549" s="5"/>
      <c r="E2549" s="5"/>
      <c r="F2549" s="5"/>
      <c r="G2549" s="7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>
      <c r="A2550" s="5"/>
      <c r="B2550" s="5"/>
      <c r="C2550" s="5"/>
      <c r="D2550" s="5"/>
      <c r="E2550" s="5"/>
      <c r="F2550" s="5"/>
      <c r="G2550" s="7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>
      <c r="A2551" s="5"/>
      <c r="B2551" s="5"/>
      <c r="C2551" s="5"/>
      <c r="D2551" s="5"/>
      <c r="E2551" s="5"/>
      <c r="F2551" s="5"/>
      <c r="G2551" s="7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>
      <c r="A2552" s="5"/>
      <c r="B2552" s="5"/>
      <c r="C2552" s="5"/>
      <c r="D2552" s="5"/>
      <c r="E2552" s="5"/>
      <c r="F2552" s="5"/>
      <c r="G2552" s="7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>
      <c r="A2553" s="5"/>
      <c r="B2553" s="5"/>
      <c r="C2553" s="5"/>
      <c r="D2553" s="5"/>
      <c r="E2553" s="5"/>
      <c r="F2553" s="5"/>
      <c r="G2553" s="7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>
      <c r="A2554" s="5"/>
      <c r="B2554" s="5"/>
      <c r="C2554" s="5"/>
      <c r="D2554" s="5"/>
      <c r="E2554" s="5"/>
      <c r="F2554" s="5"/>
      <c r="G2554" s="7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>
      <c r="A2555" s="5"/>
      <c r="B2555" s="5"/>
      <c r="C2555" s="5"/>
      <c r="D2555" s="5"/>
      <c r="E2555" s="5"/>
      <c r="F2555" s="5"/>
      <c r="G2555" s="7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>
      <c r="A2556" s="5"/>
      <c r="B2556" s="5"/>
      <c r="C2556" s="5"/>
      <c r="D2556" s="5"/>
      <c r="E2556" s="5"/>
      <c r="F2556" s="5"/>
      <c r="G2556" s="7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>
      <c r="A2557" s="5"/>
      <c r="B2557" s="5"/>
      <c r="C2557" s="5"/>
      <c r="D2557" s="5"/>
      <c r="E2557" s="5"/>
      <c r="F2557" s="5"/>
      <c r="G2557" s="7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>
      <c r="A2558" s="5"/>
      <c r="B2558" s="5"/>
      <c r="C2558" s="5"/>
      <c r="D2558" s="5"/>
      <c r="E2558" s="5"/>
      <c r="F2558" s="5"/>
      <c r="G2558" s="7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>
      <c r="A2559" s="5"/>
      <c r="B2559" s="5"/>
      <c r="C2559" s="5"/>
      <c r="D2559" s="5"/>
      <c r="E2559" s="5"/>
      <c r="F2559" s="5"/>
      <c r="G2559" s="7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>
      <c r="A2560" s="5"/>
      <c r="B2560" s="5"/>
      <c r="C2560" s="5"/>
      <c r="D2560" s="5"/>
      <c r="E2560" s="5"/>
      <c r="F2560" s="5"/>
      <c r="G2560" s="7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>
      <c r="A2561" s="5"/>
      <c r="B2561" s="5"/>
      <c r="C2561" s="5"/>
      <c r="D2561" s="5"/>
      <c r="E2561" s="5"/>
      <c r="F2561" s="5"/>
      <c r="G2561" s="7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>
      <c r="A2562" s="5"/>
      <c r="B2562" s="5"/>
      <c r="C2562" s="5"/>
      <c r="D2562" s="5"/>
      <c r="E2562" s="5"/>
      <c r="F2562" s="5"/>
      <c r="G2562" s="7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>
      <c r="A2563" s="5"/>
      <c r="B2563" s="5"/>
      <c r="C2563" s="5"/>
      <c r="D2563" s="5"/>
      <c r="E2563" s="5"/>
      <c r="F2563" s="5"/>
      <c r="G2563" s="7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>
      <c r="A2564" s="5"/>
      <c r="B2564" s="5"/>
      <c r="C2564" s="5"/>
      <c r="D2564" s="5"/>
      <c r="E2564" s="5"/>
      <c r="F2564" s="5"/>
      <c r="G2564" s="7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>
      <c r="A2565" s="5"/>
      <c r="B2565" s="5"/>
      <c r="C2565" s="5"/>
      <c r="D2565" s="5"/>
      <c r="E2565" s="5"/>
      <c r="F2565" s="5"/>
      <c r="G2565" s="7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>
      <c r="A2566" s="5"/>
      <c r="B2566" s="5"/>
      <c r="C2566" s="5"/>
      <c r="D2566" s="5"/>
      <c r="E2566" s="5"/>
      <c r="F2566" s="5"/>
      <c r="G2566" s="7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>
      <c r="A2567" s="5"/>
      <c r="B2567" s="5"/>
      <c r="C2567" s="5"/>
      <c r="D2567" s="5"/>
      <c r="E2567" s="5"/>
      <c r="F2567" s="5"/>
      <c r="G2567" s="7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>
      <c r="A2568" s="5"/>
      <c r="B2568" s="5"/>
      <c r="C2568" s="5"/>
      <c r="D2568" s="5"/>
      <c r="E2568" s="5"/>
      <c r="F2568" s="5"/>
      <c r="G2568" s="7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>
      <c r="A2569" s="5"/>
      <c r="B2569" s="5"/>
      <c r="C2569" s="5"/>
      <c r="D2569" s="5"/>
      <c r="E2569" s="5"/>
      <c r="F2569" s="5"/>
      <c r="G2569" s="7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>
      <c r="A2570" s="5"/>
      <c r="B2570" s="5"/>
      <c r="C2570" s="5"/>
      <c r="D2570" s="5"/>
      <c r="E2570" s="5"/>
      <c r="F2570" s="5"/>
      <c r="G2570" s="7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>
      <c r="A2571" s="5"/>
      <c r="B2571" s="5"/>
      <c r="C2571" s="5"/>
      <c r="D2571" s="5"/>
      <c r="E2571" s="5"/>
      <c r="F2571" s="5"/>
      <c r="G2571" s="7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>
      <c r="A2572" s="5"/>
      <c r="B2572" s="5"/>
      <c r="C2572" s="5"/>
      <c r="D2572" s="5"/>
      <c r="E2572" s="5"/>
      <c r="F2572" s="5"/>
      <c r="G2572" s="7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>
      <c r="A2573" s="5"/>
      <c r="B2573" s="5"/>
      <c r="C2573" s="5"/>
      <c r="D2573" s="5"/>
      <c r="E2573" s="5"/>
      <c r="F2573" s="5"/>
      <c r="G2573" s="7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>
      <c r="A2574" s="5"/>
      <c r="B2574" s="5"/>
      <c r="C2574" s="5"/>
      <c r="D2574" s="5"/>
      <c r="E2574" s="5"/>
      <c r="F2574" s="5"/>
      <c r="G2574" s="7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>
      <c r="A2575" s="5"/>
      <c r="B2575" s="5"/>
      <c r="C2575" s="5"/>
      <c r="D2575" s="5"/>
      <c r="E2575" s="5"/>
      <c r="F2575" s="5"/>
      <c r="G2575" s="7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>
      <c r="A2576" s="5"/>
      <c r="B2576" s="5"/>
      <c r="C2576" s="5"/>
      <c r="D2576" s="5"/>
      <c r="E2576" s="5"/>
      <c r="F2576" s="5"/>
      <c r="G2576" s="7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>
      <c r="A2577" s="5"/>
      <c r="B2577" s="5"/>
      <c r="C2577" s="5"/>
      <c r="D2577" s="5"/>
      <c r="E2577" s="5"/>
      <c r="F2577" s="5"/>
      <c r="G2577" s="7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>
      <c r="A2578" s="5"/>
      <c r="B2578" s="5"/>
      <c r="C2578" s="5"/>
      <c r="D2578" s="5"/>
      <c r="E2578" s="5"/>
      <c r="F2578" s="5"/>
      <c r="G2578" s="7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>
      <c r="A2579" s="5"/>
      <c r="B2579" s="5"/>
      <c r="C2579" s="5"/>
      <c r="D2579" s="5"/>
      <c r="E2579" s="5"/>
      <c r="F2579" s="5"/>
      <c r="G2579" s="7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>
      <c r="A2580" s="5"/>
      <c r="B2580" s="5"/>
      <c r="C2580" s="5"/>
      <c r="D2580" s="5"/>
      <c r="E2580" s="5"/>
      <c r="F2580" s="5"/>
      <c r="G2580" s="7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>
      <c r="A2581" s="5"/>
      <c r="B2581" s="5"/>
      <c r="C2581" s="5"/>
      <c r="D2581" s="5"/>
      <c r="E2581" s="5"/>
      <c r="F2581" s="5"/>
      <c r="G2581" s="7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>
      <c r="A2582" s="5"/>
      <c r="B2582" s="5"/>
      <c r="C2582" s="5"/>
      <c r="D2582" s="5"/>
      <c r="E2582" s="5"/>
      <c r="F2582" s="5"/>
      <c r="G2582" s="7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>
      <c r="A2583" s="5"/>
      <c r="B2583" s="5"/>
      <c r="C2583" s="5"/>
      <c r="D2583" s="5"/>
      <c r="E2583" s="5"/>
      <c r="F2583" s="5"/>
      <c r="G2583" s="7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>
      <c r="A2584" s="5"/>
      <c r="B2584" s="5"/>
      <c r="C2584" s="5"/>
      <c r="D2584" s="5"/>
      <c r="E2584" s="5"/>
      <c r="F2584" s="5"/>
      <c r="G2584" s="7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>
      <c r="A2585" s="5"/>
      <c r="B2585" s="5"/>
      <c r="C2585" s="5"/>
      <c r="D2585" s="5"/>
      <c r="E2585" s="5"/>
      <c r="F2585" s="5"/>
      <c r="G2585" s="7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>
      <c r="A2586" s="5"/>
      <c r="B2586" s="5"/>
      <c r="C2586" s="5"/>
      <c r="D2586" s="5"/>
      <c r="E2586" s="5"/>
      <c r="F2586" s="5"/>
      <c r="G2586" s="7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>
      <c r="A2587" s="5"/>
      <c r="B2587" s="5"/>
      <c r="C2587" s="5"/>
      <c r="D2587" s="5"/>
      <c r="E2587" s="5"/>
      <c r="F2587" s="5"/>
      <c r="G2587" s="7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>
      <c r="A2588" s="5"/>
      <c r="B2588" s="5"/>
      <c r="C2588" s="5"/>
      <c r="D2588" s="5"/>
      <c r="E2588" s="5"/>
      <c r="F2588" s="5"/>
      <c r="G2588" s="7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>
      <c r="A2589" s="5"/>
      <c r="B2589" s="5"/>
      <c r="C2589" s="5"/>
      <c r="D2589" s="5"/>
      <c r="E2589" s="5"/>
      <c r="F2589" s="5"/>
      <c r="G2589" s="7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>
      <c r="A2590" s="5"/>
      <c r="B2590" s="5"/>
      <c r="C2590" s="5"/>
      <c r="D2590" s="5"/>
      <c r="E2590" s="5"/>
      <c r="F2590" s="5"/>
      <c r="G2590" s="7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>
      <c r="A2591" s="5"/>
      <c r="B2591" s="5"/>
      <c r="C2591" s="5"/>
      <c r="D2591" s="5"/>
      <c r="E2591" s="5"/>
      <c r="F2591" s="5"/>
      <c r="G2591" s="7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>
      <c r="A2592" s="5"/>
      <c r="B2592" s="5"/>
      <c r="C2592" s="5"/>
      <c r="D2592" s="5"/>
      <c r="E2592" s="5"/>
      <c r="F2592" s="5"/>
      <c r="G2592" s="7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>
      <c r="A2593" s="5"/>
      <c r="B2593" s="5"/>
      <c r="C2593" s="5"/>
      <c r="D2593" s="5"/>
      <c r="E2593" s="5"/>
      <c r="F2593" s="5"/>
      <c r="G2593" s="7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>
      <c r="A2594" s="5"/>
      <c r="B2594" s="5"/>
      <c r="C2594" s="5"/>
      <c r="D2594" s="5"/>
      <c r="E2594" s="5"/>
      <c r="F2594" s="5"/>
      <c r="G2594" s="7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>
      <c r="A2595" s="5"/>
      <c r="B2595" s="5"/>
      <c r="C2595" s="5"/>
      <c r="D2595" s="5"/>
      <c r="E2595" s="5"/>
      <c r="F2595" s="5"/>
      <c r="G2595" s="7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>
      <c r="A2596" s="5"/>
      <c r="B2596" s="5"/>
      <c r="C2596" s="5"/>
      <c r="D2596" s="5"/>
      <c r="E2596" s="5"/>
      <c r="F2596" s="5"/>
      <c r="G2596" s="7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>
      <c r="A2597" s="5"/>
      <c r="B2597" s="5"/>
      <c r="C2597" s="5"/>
      <c r="D2597" s="5"/>
      <c r="E2597" s="5"/>
      <c r="F2597" s="5"/>
      <c r="G2597" s="7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>
      <c r="A2598" s="5"/>
      <c r="B2598" s="5"/>
      <c r="C2598" s="5"/>
      <c r="D2598" s="5"/>
      <c r="E2598" s="5"/>
      <c r="F2598" s="5"/>
      <c r="G2598" s="7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>
      <c r="A2599" s="5"/>
      <c r="B2599" s="5"/>
      <c r="C2599" s="5"/>
      <c r="D2599" s="5"/>
      <c r="E2599" s="5"/>
      <c r="F2599" s="5"/>
      <c r="G2599" s="7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>
      <c r="A2600" s="5"/>
      <c r="B2600" s="5"/>
      <c r="C2600" s="5"/>
      <c r="D2600" s="5"/>
      <c r="E2600" s="5"/>
      <c r="F2600" s="5"/>
      <c r="G2600" s="7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>
      <c r="A2601" s="5"/>
      <c r="B2601" s="5"/>
      <c r="C2601" s="5"/>
      <c r="D2601" s="5"/>
      <c r="E2601" s="5"/>
      <c r="F2601" s="5"/>
      <c r="G2601" s="7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>
      <c r="A2602" s="5"/>
      <c r="B2602" s="5"/>
      <c r="C2602" s="5"/>
      <c r="D2602" s="5"/>
      <c r="E2602" s="5"/>
      <c r="F2602" s="5"/>
      <c r="G2602" s="7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>
      <c r="A2603" s="5"/>
      <c r="B2603" s="5"/>
      <c r="C2603" s="5"/>
      <c r="D2603" s="5"/>
      <c r="E2603" s="5"/>
      <c r="F2603" s="5"/>
      <c r="G2603" s="7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>
      <c r="A2604" s="5"/>
      <c r="B2604" s="5"/>
      <c r="C2604" s="5"/>
      <c r="D2604" s="5"/>
      <c r="E2604" s="5"/>
      <c r="F2604" s="5"/>
      <c r="G2604" s="7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>
      <c r="A2605" s="5"/>
      <c r="B2605" s="5"/>
      <c r="C2605" s="5"/>
      <c r="D2605" s="5"/>
      <c r="E2605" s="5"/>
      <c r="F2605" s="5"/>
      <c r="G2605" s="7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>
      <c r="A2606" s="5"/>
      <c r="B2606" s="5"/>
      <c r="C2606" s="5"/>
      <c r="D2606" s="5"/>
      <c r="E2606" s="5"/>
      <c r="F2606" s="5"/>
      <c r="G2606" s="7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>
      <c r="A2607" s="5"/>
      <c r="B2607" s="5"/>
      <c r="C2607" s="5"/>
      <c r="D2607" s="5"/>
      <c r="E2607" s="5"/>
      <c r="F2607" s="5"/>
      <c r="G2607" s="7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>
      <c r="A2608" s="5"/>
      <c r="B2608" s="5"/>
      <c r="C2608" s="5"/>
      <c r="D2608" s="5"/>
      <c r="E2608" s="5"/>
      <c r="F2608" s="5"/>
      <c r="G2608" s="7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>
      <c r="A2609" s="5"/>
      <c r="B2609" s="5"/>
      <c r="C2609" s="5"/>
      <c r="D2609" s="5"/>
      <c r="E2609" s="5"/>
      <c r="F2609" s="5"/>
      <c r="G2609" s="7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>
      <c r="A2610" s="5"/>
      <c r="B2610" s="5"/>
      <c r="C2610" s="5"/>
      <c r="D2610" s="5"/>
      <c r="E2610" s="5"/>
      <c r="F2610" s="5"/>
      <c r="G2610" s="7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>
      <c r="A2611" s="5"/>
      <c r="B2611" s="5"/>
      <c r="C2611" s="5"/>
      <c r="D2611" s="5"/>
      <c r="E2611" s="5"/>
      <c r="F2611" s="5"/>
      <c r="G2611" s="7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>
      <c r="A2612" s="5"/>
      <c r="B2612" s="5"/>
      <c r="C2612" s="5"/>
      <c r="D2612" s="5"/>
      <c r="E2612" s="5"/>
      <c r="F2612" s="5"/>
      <c r="G2612" s="7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>
      <c r="A2613" s="5"/>
      <c r="B2613" s="5"/>
      <c r="C2613" s="5"/>
      <c r="D2613" s="5"/>
      <c r="E2613" s="5"/>
      <c r="F2613" s="5"/>
      <c r="G2613" s="7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>
      <c r="A2614" s="5"/>
      <c r="B2614" s="5"/>
      <c r="C2614" s="5"/>
      <c r="D2614" s="5"/>
      <c r="E2614" s="5"/>
      <c r="F2614" s="5"/>
      <c r="G2614" s="7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>
      <c r="A2615" s="5"/>
      <c r="B2615" s="5"/>
      <c r="C2615" s="5"/>
      <c r="D2615" s="5"/>
      <c r="E2615" s="5"/>
      <c r="F2615" s="5"/>
      <c r="G2615" s="7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>
      <c r="A2616" s="5"/>
      <c r="B2616" s="5"/>
      <c r="C2616" s="5"/>
      <c r="D2616" s="5"/>
      <c r="E2616" s="5"/>
      <c r="F2616" s="5"/>
      <c r="G2616" s="7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>
      <c r="A2617" s="5"/>
      <c r="B2617" s="5"/>
      <c r="C2617" s="5"/>
      <c r="D2617" s="5"/>
      <c r="E2617" s="5"/>
      <c r="F2617" s="5"/>
      <c r="G2617" s="7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>
      <c r="A2618" s="5"/>
      <c r="B2618" s="5"/>
      <c r="C2618" s="5"/>
      <c r="D2618" s="5"/>
      <c r="E2618" s="5"/>
      <c r="F2618" s="5"/>
      <c r="G2618" s="7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>
      <c r="A2619" s="5"/>
      <c r="B2619" s="5"/>
      <c r="C2619" s="5"/>
      <c r="D2619" s="5"/>
      <c r="E2619" s="5"/>
      <c r="F2619" s="5"/>
      <c r="G2619" s="7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>
      <c r="A2620" s="5"/>
      <c r="B2620" s="5"/>
      <c r="C2620" s="5"/>
      <c r="D2620" s="5"/>
      <c r="E2620" s="5"/>
      <c r="F2620" s="5"/>
      <c r="G2620" s="7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>
      <c r="A2621" s="5"/>
      <c r="B2621" s="5"/>
      <c r="C2621" s="5"/>
      <c r="D2621" s="5"/>
      <c r="E2621" s="5"/>
      <c r="F2621" s="5"/>
      <c r="G2621" s="7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>
      <c r="A2622" s="5"/>
      <c r="B2622" s="5"/>
      <c r="C2622" s="5"/>
      <c r="D2622" s="5"/>
      <c r="E2622" s="5"/>
      <c r="F2622" s="5"/>
      <c r="G2622" s="7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>
      <c r="A2623" s="5"/>
      <c r="B2623" s="5"/>
      <c r="C2623" s="5"/>
      <c r="D2623" s="5"/>
      <c r="E2623" s="5"/>
      <c r="F2623" s="5"/>
      <c r="G2623" s="7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>
      <c r="A2624" s="5"/>
      <c r="B2624" s="5"/>
      <c r="C2624" s="5"/>
      <c r="D2624" s="5"/>
      <c r="E2624" s="5"/>
      <c r="F2624" s="5"/>
      <c r="G2624" s="7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>
      <c r="A2625" s="5"/>
      <c r="B2625" s="5"/>
      <c r="C2625" s="5"/>
      <c r="D2625" s="5"/>
      <c r="E2625" s="5"/>
      <c r="F2625" s="5"/>
      <c r="G2625" s="7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>
      <c r="A2626" s="5"/>
      <c r="B2626" s="5"/>
      <c r="C2626" s="5"/>
      <c r="D2626" s="5"/>
      <c r="E2626" s="5"/>
      <c r="F2626" s="5"/>
      <c r="G2626" s="7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>
      <c r="A2627" s="5"/>
      <c r="B2627" s="5"/>
      <c r="C2627" s="5"/>
      <c r="D2627" s="5"/>
      <c r="E2627" s="5"/>
      <c r="F2627" s="5"/>
      <c r="G2627" s="7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>
      <c r="A2628" s="5"/>
      <c r="B2628" s="5"/>
      <c r="C2628" s="5"/>
      <c r="D2628" s="5"/>
      <c r="E2628" s="5"/>
      <c r="F2628" s="5"/>
      <c r="G2628" s="7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>
      <c r="A2629" s="5"/>
      <c r="B2629" s="5"/>
      <c r="C2629" s="5"/>
      <c r="D2629" s="5"/>
      <c r="E2629" s="5"/>
      <c r="F2629" s="5"/>
      <c r="G2629" s="7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>
      <c r="A2630" s="5"/>
      <c r="B2630" s="5"/>
      <c r="C2630" s="5"/>
      <c r="D2630" s="5"/>
      <c r="E2630" s="5"/>
      <c r="F2630" s="5"/>
      <c r="G2630" s="7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>
      <c r="A2631" s="5"/>
      <c r="B2631" s="5"/>
      <c r="C2631" s="5"/>
      <c r="D2631" s="5"/>
      <c r="E2631" s="5"/>
      <c r="F2631" s="5"/>
      <c r="G2631" s="7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>
      <c r="A2632" s="5"/>
      <c r="B2632" s="5"/>
      <c r="C2632" s="5"/>
      <c r="D2632" s="5"/>
      <c r="E2632" s="5"/>
      <c r="F2632" s="5"/>
      <c r="G2632" s="7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>
      <c r="A2633" s="5"/>
      <c r="B2633" s="5"/>
      <c r="C2633" s="5"/>
      <c r="D2633" s="5"/>
      <c r="E2633" s="5"/>
      <c r="F2633" s="5"/>
      <c r="G2633" s="7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>
      <c r="A2634" s="5"/>
      <c r="B2634" s="5"/>
      <c r="C2634" s="5"/>
      <c r="D2634" s="5"/>
      <c r="E2634" s="5"/>
      <c r="F2634" s="5"/>
      <c r="G2634" s="7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>
      <c r="A2635" s="5"/>
      <c r="B2635" s="5"/>
      <c r="C2635" s="5"/>
      <c r="D2635" s="5"/>
      <c r="E2635" s="5"/>
      <c r="F2635" s="5"/>
      <c r="G2635" s="7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>
      <c r="A2636" s="5"/>
      <c r="B2636" s="5"/>
      <c r="C2636" s="5"/>
      <c r="D2636" s="5"/>
      <c r="E2636" s="5"/>
      <c r="F2636" s="5"/>
      <c r="G2636" s="7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>
      <c r="A2637" s="5"/>
      <c r="B2637" s="5"/>
      <c r="C2637" s="5"/>
      <c r="D2637" s="5"/>
      <c r="E2637" s="5"/>
      <c r="F2637" s="5"/>
      <c r="G2637" s="7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>
      <c r="A2638" s="5"/>
      <c r="B2638" s="5"/>
      <c r="C2638" s="5"/>
      <c r="D2638" s="5"/>
      <c r="E2638" s="5"/>
      <c r="F2638" s="5"/>
      <c r="G2638" s="7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>
      <c r="A2639" s="5"/>
      <c r="B2639" s="5"/>
      <c r="C2639" s="5"/>
      <c r="D2639" s="5"/>
      <c r="E2639" s="5"/>
      <c r="F2639" s="5"/>
      <c r="G2639" s="7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>
      <c r="A2640" s="5"/>
      <c r="B2640" s="5"/>
      <c r="C2640" s="5"/>
      <c r="D2640" s="5"/>
      <c r="E2640" s="5"/>
      <c r="F2640" s="5"/>
      <c r="G2640" s="7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>
      <c r="A2641" s="5"/>
      <c r="B2641" s="5"/>
      <c r="C2641" s="5"/>
      <c r="D2641" s="5"/>
      <c r="E2641" s="5"/>
      <c r="F2641" s="5"/>
      <c r="G2641" s="7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>
      <c r="A2642" s="5"/>
      <c r="B2642" s="5"/>
      <c r="C2642" s="5"/>
      <c r="D2642" s="5"/>
      <c r="E2642" s="5"/>
      <c r="F2642" s="5"/>
      <c r="G2642" s="7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>
      <c r="A2643" s="5"/>
      <c r="B2643" s="5"/>
      <c r="C2643" s="5"/>
      <c r="D2643" s="5"/>
      <c r="E2643" s="5"/>
      <c r="F2643" s="5"/>
      <c r="G2643" s="7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>
      <c r="A2644" s="5"/>
      <c r="B2644" s="5"/>
      <c r="C2644" s="5"/>
      <c r="D2644" s="5"/>
      <c r="E2644" s="5"/>
      <c r="F2644" s="5"/>
      <c r="G2644" s="7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>
      <c r="A2645" s="5"/>
      <c r="B2645" s="5"/>
      <c r="C2645" s="5"/>
      <c r="D2645" s="5"/>
      <c r="E2645" s="5"/>
      <c r="F2645" s="5"/>
      <c r="G2645" s="7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>
      <c r="A2646" s="5"/>
      <c r="B2646" s="5"/>
      <c r="C2646" s="5"/>
      <c r="D2646" s="5"/>
      <c r="E2646" s="5"/>
      <c r="F2646" s="5"/>
      <c r="G2646" s="7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>
      <c r="A2647" s="5"/>
      <c r="B2647" s="5"/>
      <c r="C2647" s="5"/>
      <c r="D2647" s="5"/>
      <c r="E2647" s="5"/>
      <c r="F2647" s="5"/>
      <c r="G2647" s="7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>
      <c r="A2648" s="5"/>
      <c r="B2648" s="5"/>
      <c r="C2648" s="5"/>
      <c r="D2648" s="5"/>
      <c r="E2648" s="5"/>
      <c r="F2648" s="5"/>
      <c r="G2648" s="7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>
      <c r="A2649" s="5"/>
      <c r="B2649" s="5"/>
      <c r="C2649" s="5"/>
      <c r="D2649" s="5"/>
      <c r="E2649" s="5"/>
      <c r="F2649" s="5"/>
      <c r="G2649" s="7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>
      <c r="A2650" s="5"/>
      <c r="B2650" s="5"/>
      <c r="C2650" s="5"/>
      <c r="D2650" s="5"/>
      <c r="E2650" s="5"/>
      <c r="F2650" s="5"/>
      <c r="G2650" s="7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>
      <c r="A2651" s="5"/>
      <c r="B2651" s="5"/>
      <c r="C2651" s="5"/>
      <c r="D2651" s="5"/>
      <c r="E2651" s="5"/>
      <c r="F2651" s="5"/>
      <c r="G2651" s="7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>
      <c r="A2652" s="5"/>
      <c r="B2652" s="5"/>
      <c r="C2652" s="5"/>
      <c r="D2652" s="5"/>
      <c r="E2652" s="5"/>
      <c r="F2652" s="5"/>
      <c r="G2652" s="7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>
      <c r="A2653" s="5"/>
      <c r="B2653" s="5"/>
      <c r="C2653" s="5"/>
      <c r="D2653" s="5"/>
      <c r="E2653" s="5"/>
      <c r="F2653" s="5"/>
      <c r="G2653" s="7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>
      <c r="A2654" s="5"/>
      <c r="B2654" s="5"/>
      <c r="C2654" s="5"/>
      <c r="D2654" s="5"/>
      <c r="E2654" s="5"/>
      <c r="F2654" s="5"/>
      <c r="G2654" s="7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>
      <c r="A2655" s="5"/>
      <c r="B2655" s="5"/>
      <c r="C2655" s="5"/>
      <c r="D2655" s="5"/>
      <c r="E2655" s="5"/>
      <c r="F2655" s="5"/>
      <c r="G2655" s="7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>
      <c r="A2656" s="5"/>
      <c r="B2656" s="5"/>
      <c r="C2656" s="5"/>
      <c r="D2656" s="5"/>
      <c r="E2656" s="5"/>
      <c r="F2656" s="5"/>
      <c r="G2656" s="7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>
      <c r="A2657" s="5"/>
      <c r="B2657" s="5"/>
      <c r="C2657" s="5"/>
      <c r="D2657" s="5"/>
      <c r="E2657" s="5"/>
      <c r="F2657" s="5"/>
      <c r="G2657" s="7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>
      <c r="A2658" s="5"/>
      <c r="B2658" s="5"/>
      <c r="C2658" s="5"/>
      <c r="D2658" s="5"/>
      <c r="E2658" s="5"/>
      <c r="F2658" s="5"/>
      <c r="G2658" s="7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>
      <c r="A2659" s="5"/>
      <c r="B2659" s="5"/>
      <c r="C2659" s="5"/>
      <c r="D2659" s="5"/>
      <c r="E2659" s="5"/>
      <c r="F2659" s="5"/>
      <c r="G2659" s="7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>
      <c r="A2660" s="5"/>
      <c r="B2660" s="5"/>
      <c r="C2660" s="5"/>
      <c r="D2660" s="5"/>
      <c r="E2660" s="5"/>
      <c r="F2660" s="5"/>
      <c r="G2660" s="7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>
      <c r="A2661" s="5"/>
      <c r="B2661" s="5"/>
      <c r="C2661" s="5"/>
      <c r="D2661" s="5"/>
      <c r="E2661" s="5"/>
      <c r="F2661" s="5"/>
      <c r="G2661" s="7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>
      <c r="A2662" s="5"/>
      <c r="B2662" s="5"/>
      <c r="C2662" s="5"/>
      <c r="D2662" s="5"/>
      <c r="E2662" s="5"/>
      <c r="F2662" s="5"/>
      <c r="G2662" s="7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>
      <c r="A2663" s="5"/>
      <c r="B2663" s="5"/>
      <c r="C2663" s="5"/>
      <c r="D2663" s="5"/>
      <c r="E2663" s="5"/>
      <c r="F2663" s="5"/>
      <c r="G2663" s="7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>
      <c r="A2664" s="5"/>
      <c r="B2664" s="5"/>
      <c r="C2664" s="5"/>
      <c r="D2664" s="5"/>
      <c r="E2664" s="5"/>
      <c r="F2664" s="5"/>
      <c r="G2664" s="7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>
      <c r="A2665" s="5"/>
      <c r="B2665" s="5"/>
      <c r="C2665" s="5"/>
      <c r="D2665" s="5"/>
      <c r="E2665" s="5"/>
      <c r="F2665" s="5"/>
      <c r="G2665" s="7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>
      <c r="A2666" s="5"/>
      <c r="B2666" s="5"/>
      <c r="C2666" s="5"/>
      <c r="D2666" s="5"/>
      <c r="E2666" s="5"/>
      <c r="F2666" s="5"/>
      <c r="G2666" s="7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>
      <c r="A2667" s="5"/>
      <c r="B2667" s="5"/>
      <c r="C2667" s="5"/>
      <c r="D2667" s="5"/>
      <c r="E2667" s="5"/>
      <c r="F2667" s="5"/>
      <c r="G2667" s="7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>
      <c r="A2668" s="5"/>
      <c r="B2668" s="5"/>
      <c r="C2668" s="5"/>
      <c r="D2668" s="5"/>
      <c r="E2668" s="5"/>
      <c r="F2668" s="5"/>
      <c r="G2668" s="7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>
      <c r="A2669" s="5"/>
      <c r="B2669" s="5"/>
      <c r="C2669" s="5"/>
      <c r="D2669" s="5"/>
      <c r="E2669" s="5"/>
      <c r="F2669" s="5"/>
      <c r="G2669" s="7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>
      <c r="A2670" s="5"/>
      <c r="B2670" s="5"/>
      <c r="C2670" s="5"/>
      <c r="D2670" s="5"/>
      <c r="E2670" s="5"/>
      <c r="F2670" s="5"/>
      <c r="G2670" s="7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>
      <c r="A2671" s="5"/>
      <c r="B2671" s="5"/>
      <c r="C2671" s="5"/>
      <c r="D2671" s="5"/>
      <c r="E2671" s="5"/>
      <c r="F2671" s="5"/>
      <c r="G2671" s="7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>
      <c r="A2672" s="5"/>
      <c r="B2672" s="5"/>
      <c r="C2672" s="5"/>
      <c r="D2672" s="5"/>
      <c r="E2672" s="5"/>
      <c r="F2672" s="5"/>
      <c r="G2672" s="7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>
      <c r="A2673" s="5"/>
      <c r="B2673" s="5"/>
      <c r="C2673" s="5"/>
      <c r="D2673" s="5"/>
      <c r="E2673" s="5"/>
      <c r="F2673" s="5"/>
      <c r="G2673" s="7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>
      <c r="A2674" s="5"/>
      <c r="B2674" s="5"/>
      <c r="C2674" s="5"/>
      <c r="D2674" s="5"/>
      <c r="E2674" s="5"/>
      <c r="F2674" s="5"/>
      <c r="G2674" s="7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>
      <c r="A2675" s="5"/>
      <c r="B2675" s="5"/>
      <c r="C2675" s="5"/>
      <c r="D2675" s="5"/>
      <c r="E2675" s="5"/>
      <c r="F2675" s="5"/>
      <c r="G2675" s="7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>
      <c r="A2676" s="5"/>
      <c r="B2676" s="5"/>
      <c r="C2676" s="5"/>
      <c r="D2676" s="5"/>
      <c r="E2676" s="5"/>
      <c r="F2676" s="5"/>
      <c r="G2676" s="7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>
      <c r="A2677" s="5"/>
      <c r="B2677" s="5"/>
      <c r="C2677" s="5"/>
      <c r="D2677" s="5"/>
      <c r="E2677" s="5"/>
      <c r="F2677" s="5"/>
      <c r="G2677" s="7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>
      <c r="A2678" s="5"/>
      <c r="B2678" s="5"/>
      <c r="C2678" s="5"/>
      <c r="D2678" s="5"/>
      <c r="E2678" s="5"/>
      <c r="F2678" s="5"/>
      <c r="G2678" s="7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>
      <c r="A2679" s="5"/>
      <c r="B2679" s="5"/>
      <c r="C2679" s="5"/>
      <c r="D2679" s="5"/>
      <c r="E2679" s="5"/>
      <c r="F2679" s="5"/>
      <c r="G2679" s="7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>
      <c r="A2680" s="5"/>
      <c r="B2680" s="5"/>
      <c r="C2680" s="5"/>
      <c r="D2680" s="5"/>
      <c r="E2680" s="5"/>
      <c r="F2680" s="5"/>
      <c r="G2680" s="7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>
      <c r="A2681" s="5"/>
      <c r="B2681" s="5"/>
      <c r="C2681" s="5"/>
      <c r="D2681" s="5"/>
      <c r="E2681" s="5"/>
      <c r="F2681" s="5"/>
      <c r="G2681" s="7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>
      <c r="A2682" s="5"/>
      <c r="B2682" s="5"/>
      <c r="C2682" s="5"/>
      <c r="D2682" s="5"/>
      <c r="E2682" s="5"/>
      <c r="F2682" s="5"/>
      <c r="G2682" s="7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>
      <c r="A2683" s="5"/>
      <c r="B2683" s="5"/>
      <c r="C2683" s="5"/>
      <c r="D2683" s="5"/>
      <c r="E2683" s="5"/>
      <c r="F2683" s="5"/>
      <c r="G2683" s="7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>
      <c r="A2684" s="5"/>
      <c r="B2684" s="5"/>
      <c r="C2684" s="5"/>
      <c r="D2684" s="5"/>
      <c r="E2684" s="5"/>
      <c r="F2684" s="5"/>
      <c r="G2684" s="7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>
      <c r="A2685" s="5"/>
      <c r="B2685" s="5"/>
      <c r="C2685" s="5"/>
      <c r="D2685" s="5"/>
      <c r="E2685" s="5"/>
      <c r="F2685" s="5"/>
      <c r="G2685" s="7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>
      <c r="A2686" s="5"/>
      <c r="B2686" s="5"/>
      <c r="C2686" s="5"/>
      <c r="D2686" s="5"/>
      <c r="E2686" s="5"/>
      <c r="F2686" s="5"/>
      <c r="G2686" s="7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>
      <c r="A2687" s="5"/>
      <c r="B2687" s="5"/>
      <c r="C2687" s="5"/>
      <c r="D2687" s="5"/>
      <c r="E2687" s="5"/>
      <c r="F2687" s="5"/>
      <c r="G2687" s="7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>
      <c r="A2688" s="5"/>
      <c r="B2688" s="5"/>
      <c r="C2688" s="5"/>
      <c r="D2688" s="5"/>
      <c r="E2688" s="5"/>
      <c r="F2688" s="5"/>
      <c r="G2688" s="7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>
      <c r="A2689" s="5"/>
      <c r="B2689" s="5"/>
      <c r="C2689" s="5"/>
      <c r="D2689" s="5"/>
      <c r="E2689" s="5"/>
      <c r="F2689" s="5"/>
      <c r="G2689" s="7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>
      <c r="A2690" s="5"/>
      <c r="B2690" s="5"/>
      <c r="C2690" s="5"/>
      <c r="D2690" s="5"/>
      <c r="E2690" s="5"/>
      <c r="F2690" s="5"/>
      <c r="G2690" s="7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>
      <c r="A2691" s="5"/>
      <c r="B2691" s="5"/>
      <c r="C2691" s="5"/>
      <c r="D2691" s="5"/>
      <c r="E2691" s="5"/>
      <c r="F2691" s="5"/>
      <c r="G2691" s="7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>
      <c r="A2692" s="5"/>
      <c r="B2692" s="5"/>
      <c r="C2692" s="5"/>
      <c r="D2692" s="5"/>
      <c r="E2692" s="5"/>
      <c r="F2692" s="5"/>
      <c r="G2692" s="7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>
      <c r="A2693" s="5"/>
      <c r="B2693" s="5"/>
      <c r="C2693" s="5"/>
      <c r="D2693" s="5"/>
      <c r="E2693" s="5"/>
      <c r="F2693" s="5"/>
      <c r="G2693" s="7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>
      <c r="A2694" s="5"/>
      <c r="B2694" s="5"/>
      <c r="C2694" s="5"/>
      <c r="D2694" s="5"/>
      <c r="E2694" s="5"/>
      <c r="F2694" s="5"/>
      <c r="G2694" s="7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>
      <c r="A2695" s="5"/>
      <c r="B2695" s="5"/>
      <c r="C2695" s="5"/>
      <c r="D2695" s="5"/>
      <c r="E2695" s="5"/>
      <c r="F2695" s="5"/>
      <c r="G2695" s="7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>
      <c r="A2696" s="5"/>
      <c r="B2696" s="5"/>
      <c r="C2696" s="5"/>
      <c r="D2696" s="5"/>
      <c r="E2696" s="5"/>
      <c r="F2696" s="5"/>
      <c r="G2696" s="7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>
      <c r="A2697" s="5"/>
      <c r="B2697" s="5"/>
      <c r="C2697" s="5"/>
      <c r="D2697" s="5"/>
      <c r="E2697" s="5"/>
      <c r="F2697" s="5"/>
      <c r="G2697" s="7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>
      <c r="A2698" s="5"/>
      <c r="B2698" s="5"/>
      <c r="C2698" s="5"/>
      <c r="D2698" s="5"/>
      <c r="E2698" s="5"/>
      <c r="F2698" s="5"/>
      <c r="G2698" s="7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>
      <c r="A2699" s="5"/>
      <c r="B2699" s="5"/>
      <c r="C2699" s="5"/>
      <c r="D2699" s="5"/>
      <c r="E2699" s="5"/>
      <c r="F2699" s="5"/>
      <c r="G2699" s="7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>
      <c r="A2700" s="5"/>
      <c r="B2700" s="5"/>
      <c r="C2700" s="5"/>
      <c r="D2700" s="5"/>
      <c r="E2700" s="5"/>
      <c r="F2700" s="5"/>
      <c r="G2700" s="7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>
      <c r="A2701" s="5"/>
      <c r="B2701" s="5"/>
      <c r="C2701" s="5"/>
      <c r="D2701" s="5"/>
      <c r="E2701" s="5"/>
      <c r="F2701" s="5"/>
      <c r="G2701" s="7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>
      <c r="A2702" s="5"/>
      <c r="B2702" s="5"/>
      <c r="C2702" s="5"/>
      <c r="D2702" s="5"/>
      <c r="E2702" s="5"/>
      <c r="F2702" s="5"/>
      <c r="G2702" s="7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>
      <c r="A2703" s="5"/>
      <c r="B2703" s="5"/>
      <c r="C2703" s="5"/>
      <c r="D2703" s="5"/>
      <c r="E2703" s="5"/>
      <c r="F2703" s="5"/>
      <c r="G2703" s="7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>
      <c r="A2704" s="5"/>
      <c r="B2704" s="5"/>
      <c r="C2704" s="5"/>
      <c r="D2704" s="5"/>
      <c r="E2704" s="5"/>
      <c r="F2704" s="5"/>
      <c r="G2704" s="7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>
      <c r="A2705" s="5"/>
      <c r="B2705" s="5"/>
      <c r="C2705" s="5"/>
      <c r="D2705" s="5"/>
      <c r="E2705" s="5"/>
      <c r="F2705" s="5"/>
      <c r="G2705" s="7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>
      <c r="A2706" s="5"/>
      <c r="B2706" s="5"/>
      <c r="C2706" s="5"/>
      <c r="D2706" s="5"/>
      <c r="E2706" s="5"/>
      <c r="F2706" s="5"/>
      <c r="G2706" s="7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>
      <c r="A2707" s="5"/>
      <c r="B2707" s="5"/>
      <c r="C2707" s="5"/>
      <c r="D2707" s="5"/>
      <c r="E2707" s="5"/>
      <c r="F2707" s="5"/>
      <c r="G2707" s="7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>
      <c r="A2708" s="5"/>
      <c r="B2708" s="5"/>
      <c r="C2708" s="5"/>
      <c r="D2708" s="5"/>
      <c r="E2708" s="5"/>
      <c r="F2708" s="5"/>
      <c r="G2708" s="7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>
      <c r="A2709" s="5"/>
      <c r="B2709" s="5"/>
      <c r="C2709" s="5"/>
      <c r="D2709" s="5"/>
      <c r="E2709" s="5"/>
      <c r="F2709" s="5"/>
      <c r="G2709" s="7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>
      <c r="A2710" s="5"/>
      <c r="B2710" s="5"/>
      <c r="C2710" s="5"/>
      <c r="D2710" s="5"/>
      <c r="E2710" s="5"/>
      <c r="F2710" s="5"/>
      <c r="G2710" s="7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>
      <c r="A2711" s="5"/>
      <c r="B2711" s="5"/>
      <c r="C2711" s="5"/>
      <c r="D2711" s="5"/>
      <c r="E2711" s="5"/>
      <c r="F2711" s="5"/>
      <c r="G2711" s="7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>
      <c r="A2712" s="5"/>
      <c r="B2712" s="5"/>
      <c r="C2712" s="5"/>
      <c r="D2712" s="5"/>
      <c r="E2712" s="5"/>
      <c r="F2712" s="5"/>
      <c r="G2712" s="7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>
      <c r="A2713" s="5"/>
      <c r="B2713" s="5"/>
      <c r="C2713" s="5"/>
      <c r="D2713" s="5"/>
      <c r="E2713" s="5"/>
      <c r="F2713" s="5"/>
      <c r="G2713" s="7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>
      <c r="A2714" s="5"/>
      <c r="B2714" s="5"/>
      <c r="C2714" s="5"/>
      <c r="D2714" s="5"/>
      <c r="E2714" s="5"/>
      <c r="F2714" s="5"/>
      <c r="G2714" s="7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>
      <c r="A2715" s="5"/>
      <c r="B2715" s="5"/>
      <c r="C2715" s="5"/>
      <c r="D2715" s="5"/>
      <c r="E2715" s="5"/>
      <c r="F2715" s="5"/>
      <c r="G2715" s="7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>
      <c r="A2716" s="5"/>
      <c r="B2716" s="5"/>
      <c r="C2716" s="5"/>
      <c r="D2716" s="5"/>
      <c r="E2716" s="5"/>
      <c r="F2716" s="5"/>
      <c r="G2716" s="7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>
      <c r="A2717" s="5"/>
      <c r="B2717" s="5"/>
      <c r="C2717" s="5"/>
      <c r="D2717" s="5"/>
      <c r="E2717" s="5"/>
      <c r="F2717" s="5"/>
      <c r="G2717" s="7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>
      <c r="A2718" s="5"/>
      <c r="B2718" s="5"/>
      <c r="C2718" s="5"/>
      <c r="D2718" s="5"/>
      <c r="E2718" s="5"/>
      <c r="F2718" s="5"/>
      <c r="G2718" s="7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>
      <c r="A2719" s="5"/>
      <c r="B2719" s="5"/>
      <c r="C2719" s="5"/>
      <c r="D2719" s="5"/>
      <c r="E2719" s="5"/>
      <c r="F2719" s="5"/>
      <c r="G2719" s="7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>
      <c r="A2720" s="5"/>
      <c r="B2720" s="5"/>
      <c r="C2720" s="5"/>
      <c r="D2720" s="5"/>
      <c r="E2720" s="5"/>
      <c r="F2720" s="5"/>
      <c r="G2720" s="7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>
      <c r="A2721" s="5"/>
      <c r="B2721" s="5"/>
      <c r="C2721" s="5"/>
      <c r="D2721" s="5"/>
      <c r="E2721" s="5"/>
      <c r="F2721" s="5"/>
      <c r="G2721" s="7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>
      <c r="A2722" s="5"/>
      <c r="B2722" s="5"/>
      <c r="C2722" s="5"/>
      <c r="D2722" s="5"/>
      <c r="E2722" s="5"/>
      <c r="F2722" s="5"/>
      <c r="G2722" s="7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>
      <c r="A2723" s="5"/>
      <c r="B2723" s="5"/>
      <c r="C2723" s="5"/>
      <c r="D2723" s="5"/>
      <c r="E2723" s="5"/>
      <c r="F2723" s="5"/>
      <c r="G2723" s="7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>
      <c r="A2724" s="5"/>
      <c r="B2724" s="5"/>
      <c r="C2724" s="5"/>
      <c r="D2724" s="5"/>
      <c r="E2724" s="5"/>
      <c r="F2724" s="5"/>
      <c r="G2724" s="7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>
      <c r="A2725" s="5"/>
      <c r="B2725" s="5"/>
      <c r="C2725" s="5"/>
      <c r="D2725" s="5"/>
      <c r="E2725" s="5"/>
      <c r="F2725" s="5"/>
      <c r="G2725" s="7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>
      <c r="A2726" s="5"/>
      <c r="B2726" s="5"/>
      <c r="C2726" s="5"/>
      <c r="D2726" s="5"/>
      <c r="E2726" s="5"/>
      <c r="F2726" s="5"/>
      <c r="G2726" s="7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>
      <c r="A2727" s="5"/>
      <c r="B2727" s="5"/>
      <c r="C2727" s="5"/>
      <c r="D2727" s="5"/>
      <c r="E2727" s="5"/>
      <c r="F2727" s="5"/>
      <c r="G2727" s="7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>
      <c r="A2728" s="5"/>
      <c r="B2728" s="5"/>
      <c r="C2728" s="5"/>
      <c r="D2728" s="5"/>
      <c r="E2728" s="5"/>
      <c r="F2728" s="5"/>
      <c r="G2728" s="7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>
      <c r="A2729" s="5"/>
      <c r="B2729" s="5"/>
      <c r="C2729" s="5"/>
      <c r="D2729" s="5"/>
      <c r="E2729" s="5"/>
      <c r="F2729" s="5"/>
      <c r="G2729" s="7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>
      <c r="A2730" s="5"/>
      <c r="B2730" s="5"/>
      <c r="C2730" s="5"/>
      <c r="D2730" s="5"/>
      <c r="E2730" s="5"/>
      <c r="F2730" s="5"/>
      <c r="G2730" s="7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>
      <c r="A2731" s="5"/>
      <c r="B2731" s="5"/>
      <c r="C2731" s="5"/>
      <c r="D2731" s="5"/>
      <c r="E2731" s="5"/>
      <c r="F2731" s="5"/>
      <c r="G2731" s="7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>
      <c r="A2732" s="5"/>
      <c r="B2732" s="5"/>
      <c r="C2732" s="5"/>
      <c r="D2732" s="5"/>
      <c r="E2732" s="5"/>
      <c r="F2732" s="5"/>
      <c r="G2732" s="7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>
      <c r="A2733" s="5"/>
      <c r="B2733" s="5"/>
      <c r="C2733" s="5"/>
      <c r="D2733" s="5"/>
      <c r="E2733" s="5"/>
      <c r="F2733" s="5"/>
      <c r="G2733" s="7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>
      <c r="A2734" s="5"/>
      <c r="B2734" s="5"/>
      <c r="C2734" s="5"/>
      <c r="D2734" s="5"/>
      <c r="E2734" s="5"/>
      <c r="F2734" s="5"/>
      <c r="G2734" s="7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>
      <c r="A2735" s="5"/>
      <c r="B2735" s="5"/>
      <c r="C2735" s="5"/>
      <c r="D2735" s="5"/>
      <c r="E2735" s="5"/>
      <c r="F2735" s="5"/>
      <c r="G2735" s="7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>
      <c r="A2736" s="5"/>
      <c r="B2736" s="5"/>
      <c r="C2736" s="5"/>
      <c r="D2736" s="5"/>
      <c r="E2736" s="5"/>
      <c r="F2736" s="5"/>
      <c r="G2736" s="7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>
      <c r="A2737" s="5"/>
      <c r="B2737" s="5"/>
      <c r="C2737" s="5"/>
      <c r="D2737" s="5"/>
      <c r="E2737" s="5"/>
      <c r="F2737" s="5"/>
      <c r="G2737" s="7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>
      <c r="A2738" s="5"/>
      <c r="B2738" s="5"/>
      <c r="C2738" s="5"/>
      <c r="D2738" s="5"/>
      <c r="E2738" s="5"/>
      <c r="F2738" s="5"/>
      <c r="G2738" s="7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>
      <c r="A2739" s="5"/>
      <c r="B2739" s="5"/>
      <c r="C2739" s="5"/>
      <c r="D2739" s="5"/>
      <c r="E2739" s="5"/>
      <c r="F2739" s="5"/>
      <c r="G2739" s="7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>
      <c r="A2740" s="5"/>
      <c r="B2740" s="5"/>
      <c r="C2740" s="5"/>
      <c r="D2740" s="5"/>
      <c r="E2740" s="5"/>
      <c r="F2740" s="5"/>
      <c r="G2740" s="7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>
      <c r="A2741" s="5"/>
      <c r="B2741" s="5"/>
      <c r="C2741" s="5"/>
      <c r="D2741" s="5"/>
      <c r="E2741" s="5"/>
      <c r="F2741" s="5"/>
      <c r="G2741" s="7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>
      <c r="A2742" s="5"/>
      <c r="B2742" s="5"/>
      <c r="C2742" s="5"/>
      <c r="D2742" s="5"/>
      <c r="E2742" s="5"/>
      <c r="F2742" s="5"/>
      <c r="G2742" s="7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>
      <c r="A2743" s="5"/>
      <c r="B2743" s="5"/>
      <c r="C2743" s="5"/>
      <c r="D2743" s="5"/>
      <c r="E2743" s="5"/>
      <c r="F2743" s="5"/>
      <c r="G2743" s="7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>
      <c r="A2744" s="5"/>
      <c r="B2744" s="5"/>
      <c r="C2744" s="5"/>
      <c r="D2744" s="5"/>
      <c r="E2744" s="5"/>
      <c r="F2744" s="5"/>
      <c r="G2744" s="7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>
      <c r="A2745" s="5"/>
      <c r="B2745" s="5"/>
      <c r="C2745" s="5"/>
      <c r="D2745" s="5"/>
      <c r="E2745" s="5"/>
      <c r="F2745" s="5"/>
      <c r="G2745" s="7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>
      <c r="A2746" s="5"/>
      <c r="B2746" s="5"/>
      <c r="C2746" s="5"/>
      <c r="D2746" s="5"/>
      <c r="E2746" s="5"/>
      <c r="F2746" s="5"/>
      <c r="G2746" s="7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>
      <c r="A2747" s="5"/>
      <c r="B2747" s="5"/>
      <c r="C2747" s="5"/>
      <c r="D2747" s="5"/>
      <c r="E2747" s="5"/>
      <c r="F2747" s="5"/>
      <c r="G2747" s="7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>
      <c r="A2748" s="5"/>
      <c r="B2748" s="5"/>
      <c r="C2748" s="5"/>
      <c r="D2748" s="5"/>
      <c r="E2748" s="5"/>
      <c r="F2748" s="5"/>
      <c r="G2748" s="7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>
      <c r="A2749" s="5"/>
      <c r="B2749" s="5"/>
      <c r="C2749" s="5"/>
      <c r="D2749" s="5"/>
      <c r="E2749" s="5"/>
      <c r="F2749" s="5"/>
      <c r="G2749" s="7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>
      <c r="A2750" s="5"/>
      <c r="B2750" s="5"/>
      <c r="C2750" s="5"/>
      <c r="D2750" s="5"/>
      <c r="E2750" s="5"/>
      <c r="F2750" s="5"/>
      <c r="G2750" s="7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>
      <c r="A2751" s="5"/>
      <c r="B2751" s="5"/>
      <c r="C2751" s="5"/>
      <c r="D2751" s="5"/>
      <c r="E2751" s="5"/>
      <c r="F2751" s="5"/>
      <c r="G2751" s="7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>
      <c r="A2752" s="5"/>
      <c r="B2752" s="5"/>
      <c r="C2752" s="5"/>
      <c r="D2752" s="5"/>
      <c r="E2752" s="5"/>
      <c r="F2752" s="5"/>
      <c r="G2752" s="7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>
      <c r="A2753" s="5"/>
      <c r="B2753" s="5"/>
      <c r="C2753" s="5"/>
      <c r="D2753" s="5"/>
      <c r="E2753" s="5"/>
      <c r="F2753" s="5"/>
      <c r="G2753" s="7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>
      <c r="A2754" s="5"/>
      <c r="B2754" s="5"/>
      <c r="C2754" s="5"/>
      <c r="D2754" s="5"/>
      <c r="E2754" s="5"/>
      <c r="F2754" s="5"/>
      <c r="G2754" s="7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>
      <c r="A2755" s="5"/>
      <c r="B2755" s="5"/>
      <c r="C2755" s="5"/>
      <c r="D2755" s="5"/>
      <c r="E2755" s="5"/>
      <c r="F2755" s="5"/>
      <c r="G2755" s="7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>
      <c r="A2756" s="5"/>
      <c r="B2756" s="5"/>
      <c r="C2756" s="5"/>
      <c r="D2756" s="5"/>
      <c r="E2756" s="5"/>
      <c r="F2756" s="5"/>
      <c r="G2756" s="7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>
      <c r="A2757" s="5"/>
      <c r="B2757" s="5"/>
      <c r="C2757" s="5"/>
      <c r="D2757" s="5"/>
      <c r="E2757" s="5"/>
      <c r="F2757" s="5"/>
      <c r="G2757" s="7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>
      <c r="A2758" s="5"/>
      <c r="B2758" s="5"/>
      <c r="C2758" s="5"/>
      <c r="D2758" s="5"/>
      <c r="E2758" s="5"/>
      <c r="F2758" s="5"/>
      <c r="G2758" s="7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>
      <c r="A2759" s="5"/>
      <c r="B2759" s="5"/>
      <c r="C2759" s="5"/>
      <c r="D2759" s="5"/>
      <c r="E2759" s="5"/>
      <c r="F2759" s="5"/>
      <c r="G2759" s="7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>
      <c r="A2760" s="5"/>
      <c r="B2760" s="5"/>
      <c r="C2760" s="5"/>
      <c r="D2760" s="5"/>
      <c r="E2760" s="5"/>
      <c r="F2760" s="5"/>
      <c r="G2760" s="7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>
      <c r="A2761" s="5"/>
      <c r="B2761" s="5"/>
      <c r="C2761" s="5"/>
      <c r="D2761" s="5"/>
      <c r="E2761" s="5"/>
      <c r="F2761" s="5"/>
      <c r="G2761" s="7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>
      <c r="A2762" s="5"/>
      <c r="B2762" s="5"/>
      <c r="C2762" s="5"/>
      <c r="D2762" s="5"/>
      <c r="E2762" s="5"/>
      <c r="F2762" s="5"/>
      <c r="G2762" s="7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>
      <c r="A2763" s="5"/>
      <c r="B2763" s="5"/>
      <c r="C2763" s="5"/>
      <c r="D2763" s="5"/>
      <c r="E2763" s="5"/>
      <c r="F2763" s="5"/>
      <c r="G2763" s="7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>
      <c r="A2764" s="5"/>
      <c r="B2764" s="5"/>
      <c r="C2764" s="5"/>
      <c r="D2764" s="5"/>
      <c r="E2764" s="5"/>
      <c r="F2764" s="5"/>
      <c r="G2764" s="7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>
      <c r="A2765" s="5"/>
      <c r="B2765" s="5"/>
      <c r="C2765" s="5"/>
      <c r="D2765" s="5"/>
      <c r="E2765" s="5"/>
      <c r="F2765" s="5"/>
      <c r="G2765" s="7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>
      <c r="A2766" s="5"/>
      <c r="B2766" s="5"/>
      <c r="C2766" s="5"/>
      <c r="D2766" s="5"/>
      <c r="E2766" s="5"/>
      <c r="F2766" s="5"/>
      <c r="G2766" s="7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>
      <c r="A2767" s="5"/>
      <c r="B2767" s="5"/>
      <c r="C2767" s="5"/>
      <c r="D2767" s="5"/>
      <c r="E2767" s="5"/>
      <c r="F2767" s="5"/>
      <c r="G2767" s="7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>
      <c r="A2768" s="5"/>
      <c r="B2768" s="5"/>
      <c r="C2768" s="5"/>
      <c r="D2768" s="5"/>
      <c r="E2768" s="5"/>
      <c r="F2768" s="5"/>
      <c r="G2768" s="7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>
      <c r="A2769" s="5"/>
      <c r="B2769" s="5"/>
      <c r="C2769" s="5"/>
      <c r="D2769" s="5"/>
      <c r="E2769" s="5"/>
      <c r="F2769" s="5"/>
      <c r="G2769" s="7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>
      <c r="A2770" s="5"/>
      <c r="B2770" s="5"/>
      <c r="C2770" s="5"/>
      <c r="D2770" s="5"/>
      <c r="E2770" s="5"/>
      <c r="F2770" s="5"/>
      <c r="G2770" s="7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>
      <c r="A2771" s="5"/>
      <c r="B2771" s="5"/>
      <c r="C2771" s="5"/>
      <c r="D2771" s="5"/>
      <c r="E2771" s="5"/>
      <c r="F2771" s="5"/>
      <c r="G2771" s="7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>
      <c r="A2772" s="5"/>
      <c r="B2772" s="5"/>
      <c r="C2772" s="5"/>
      <c r="D2772" s="5"/>
      <c r="E2772" s="5"/>
      <c r="F2772" s="5"/>
      <c r="G2772" s="7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>
      <c r="A2773" s="5"/>
      <c r="B2773" s="5"/>
      <c r="C2773" s="5"/>
      <c r="D2773" s="5"/>
      <c r="E2773" s="5"/>
      <c r="F2773" s="5"/>
      <c r="G2773" s="7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>
      <c r="A2774" s="5"/>
      <c r="B2774" s="5"/>
      <c r="C2774" s="5"/>
      <c r="D2774" s="5"/>
      <c r="E2774" s="5"/>
      <c r="F2774" s="5"/>
      <c r="G2774" s="7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>
      <c r="A2775" s="5"/>
      <c r="B2775" s="5"/>
      <c r="C2775" s="5"/>
      <c r="D2775" s="5"/>
      <c r="E2775" s="5"/>
      <c r="F2775" s="5"/>
      <c r="G2775" s="7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>
      <c r="A2776" s="5"/>
      <c r="B2776" s="5"/>
      <c r="C2776" s="5"/>
      <c r="D2776" s="5"/>
      <c r="E2776" s="5"/>
      <c r="F2776" s="5"/>
      <c r="G2776" s="7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>
      <c r="A2777" s="5"/>
      <c r="B2777" s="5"/>
      <c r="C2777" s="5"/>
      <c r="D2777" s="5"/>
      <c r="E2777" s="5"/>
      <c r="F2777" s="5"/>
      <c r="G2777" s="7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>
      <c r="A2778" s="5"/>
      <c r="B2778" s="5"/>
      <c r="C2778" s="5"/>
      <c r="D2778" s="5"/>
      <c r="E2778" s="5"/>
      <c r="F2778" s="5"/>
      <c r="G2778" s="7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>
      <c r="A2779" s="5"/>
      <c r="B2779" s="5"/>
      <c r="C2779" s="5"/>
      <c r="D2779" s="5"/>
      <c r="E2779" s="5"/>
      <c r="F2779" s="5"/>
      <c r="G2779" s="7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>
      <c r="A2780" s="5"/>
      <c r="B2780" s="5"/>
      <c r="C2780" s="5"/>
      <c r="D2780" s="5"/>
      <c r="E2780" s="5"/>
      <c r="F2780" s="5"/>
      <c r="G2780" s="7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>
      <c r="A2781" s="5"/>
      <c r="B2781" s="5"/>
      <c r="C2781" s="5"/>
      <c r="D2781" s="5"/>
      <c r="E2781" s="5"/>
      <c r="F2781" s="5"/>
      <c r="G2781" s="7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>
      <c r="A2782" s="5"/>
      <c r="B2782" s="5"/>
      <c r="C2782" s="5"/>
      <c r="D2782" s="5"/>
      <c r="E2782" s="5"/>
      <c r="F2782" s="5"/>
      <c r="G2782" s="7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>
      <c r="A2783" s="5"/>
      <c r="B2783" s="5"/>
      <c r="C2783" s="5"/>
      <c r="D2783" s="5"/>
      <c r="E2783" s="5"/>
      <c r="F2783" s="5"/>
      <c r="G2783" s="7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>
      <c r="A2784" s="5"/>
      <c r="B2784" s="5"/>
      <c r="C2784" s="5"/>
      <c r="D2784" s="5"/>
      <c r="E2784" s="5"/>
      <c r="F2784" s="5"/>
      <c r="G2784" s="7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>
      <c r="A2785" s="5"/>
      <c r="B2785" s="5"/>
      <c r="C2785" s="5"/>
      <c r="D2785" s="5"/>
      <c r="E2785" s="5"/>
      <c r="F2785" s="5"/>
      <c r="G2785" s="7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>
      <c r="A2786" s="5"/>
      <c r="B2786" s="5"/>
      <c r="C2786" s="5"/>
      <c r="D2786" s="5"/>
      <c r="E2786" s="5"/>
      <c r="F2786" s="5"/>
      <c r="G2786" s="7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>
      <c r="A2787" s="5"/>
      <c r="B2787" s="5"/>
      <c r="C2787" s="5"/>
      <c r="D2787" s="5"/>
      <c r="E2787" s="5"/>
      <c r="F2787" s="5"/>
      <c r="G2787" s="7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>
      <c r="A2788" s="5"/>
      <c r="B2788" s="5"/>
      <c r="C2788" s="5"/>
      <c r="D2788" s="5"/>
      <c r="E2788" s="5"/>
      <c r="F2788" s="5"/>
      <c r="G2788" s="7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>
      <c r="A2789" s="5"/>
      <c r="B2789" s="5"/>
      <c r="C2789" s="5"/>
      <c r="D2789" s="5"/>
      <c r="E2789" s="5"/>
      <c r="F2789" s="5"/>
      <c r="G2789" s="7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>
      <c r="A2790" s="5"/>
      <c r="B2790" s="5"/>
      <c r="C2790" s="5"/>
      <c r="D2790" s="5"/>
      <c r="E2790" s="5"/>
      <c r="F2790" s="5"/>
      <c r="G2790" s="7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>
      <c r="A2791" s="5"/>
      <c r="B2791" s="5"/>
      <c r="C2791" s="5"/>
      <c r="D2791" s="5"/>
      <c r="E2791" s="5"/>
      <c r="F2791" s="5"/>
      <c r="G2791" s="7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>
      <c r="A2792" s="5"/>
      <c r="B2792" s="5"/>
      <c r="C2792" s="5"/>
      <c r="D2792" s="5"/>
      <c r="E2792" s="5"/>
      <c r="F2792" s="5"/>
      <c r="G2792" s="7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>
      <c r="A2793" s="5"/>
      <c r="B2793" s="5"/>
      <c r="C2793" s="5"/>
      <c r="D2793" s="5"/>
      <c r="E2793" s="5"/>
      <c r="F2793" s="5"/>
      <c r="G2793" s="7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>
      <c r="A2794" s="5"/>
      <c r="B2794" s="5"/>
      <c r="C2794" s="5"/>
      <c r="D2794" s="5"/>
      <c r="E2794" s="5"/>
      <c r="F2794" s="5"/>
      <c r="G2794" s="7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>
      <c r="A2795" s="5"/>
      <c r="B2795" s="5"/>
      <c r="C2795" s="5"/>
      <c r="D2795" s="5"/>
      <c r="E2795" s="5"/>
      <c r="F2795" s="5"/>
      <c r="G2795" s="7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>
      <c r="A2796" s="5"/>
      <c r="B2796" s="5"/>
      <c r="C2796" s="5"/>
      <c r="D2796" s="5"/>
      <c r="E2796" s="5"/>
      <c r="F2796" s="5"/>
      <c r="G2796" s="7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>
      <c r="A2797" s="5"/>
      <c r="B2797" s="5"/>
      <c r="C2797" s="5"/>
      <c r="D2797" s="5"/>
      <c r="E2797" s="5"/>
      <c r="F2797" s="5"/>
      <c r="G2797" s="7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>
      <c r="A2798" s="5"/>
      <c r="B2798" s="5"/>
      <c r="C2798" s="5"/>
      <c r="D2798" s="5"/>
      <c r="E2798" s="5"/>
      <c r="F2798" s="5"/>
      <c r="G2798" s="7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>
      <c r="A2799" s="5"/>
      <c r="B2799" s="5"/>
      <c r="C2799" s="5"/>
      <c r="D2799" s="5"/>
      <c r="E2799" s="5"/>
      <c r="F2799" s="5"/>
      <c r="G2799" s="7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>
      <c r="A2800" s="5"/>
      <c r="B2800" s="5"/>
      <c r="C2800" s="5"/>
      <c r="D2800" s="5"/>
      <c r="E2800" s="5"/>
      <c r="F2800" s="5"/>
      <c r="G2800" s="7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>
      <c r="A2801" s="5"/>
      <c r="B2801" s="5"/>
      <c r="C2801" s="5"/>
      <c r="D2801" s="5"/>
      <c r="E2801" s="5"/>
      <c r="F2801" s="5"/>
      <c r="G2801" s="7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>
      <c r="A2802" s="5"/>
      <c r="B2802" s="5"/>
      <c r="C2802" s="5"/>
      <c r="D2802" s="5"/>
      <c r="E2802" s="5"/>
      <c r="F2802" s="5"/>
      <c r="G2802" s="7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>
      <c r="A2803" s="5"/>
      <c r="B2803" s="5"/>
      <c r="C2803" s="5"/>
      <c r="D2803" s="5"/>
      <c r="E2803" s="5"/>
      <c r="F2803" s="5"/>
      <c r="G2803" s="7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>
      <c r="A2804" s="5"/>
      <c r="B2804" s="5"/>
      <c r="C2804" s="5"/>
      <c r="D2804" s="5"/>
      <c r="E2804" s="5"/>
      <c r="F2804" s="5"/>
      <c r="G2804" s="7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>
      <c r="A2805" s="5"/>
      <c r="B2805" s="5"/>
      <c r="C2805" s="5"/>
      <c r="D2805" s="5"/>
      <c r="E2805" s="5"/>
      <c r="F2805" s="5"/>
      <c r="G2805" s="7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>
      <c r="A2806" s="5"/>
      <c r="B2806" s="5"/>
      <c r="C2806" s="5"/>
      <c r="D2806" s="5"/>
      <c r="E2806" s="5"/>
      <c r="F2806" s="5"/>
      <c r="G2806" s="7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>
      <c r="A2807" s="5"/>
      <c r="B2807" s="5"/>
      <c r="C2807" s="5"/>
      <c r="D2807" s="5"/>
      <c r="E2807" s="5"/>
      <c r="F2807" s="5"/>
      <c r="G2807" s="7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>
      <c r="A2808" s="5"/>
      <c r="B2808" s="5"/>
      <c r="C2808" s="5"/>
      <c r="D2808" s="5"/>
      <c r="E2808" s="5"/>
      <c r="F2808" s="5"/>
      <c r="G2808" s="7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>
      <c r="A2809" s="5"/>
      <c r="B2809" s="5"/>
      <c r="C2809" s="5"/>
      <c r="D2809" s="5"/>
      <c r="E2809" s="5"/>
      <c r="F2809" s="5"/>
      <c r="G2809" s="7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>
      <c r="A2810" s="5"/>
      <c r="B2810" s="5"/>
      <c r="C2810" s="5"/>
      <c r="D2810" s="5"/>
      <c r="E2810" s="5"/>
      <c r="F2810" s="5"/>
      <c r="G2810" s="7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>
      <c r="A2811" s="5"/>
      <c r="B2811" s="5"/>
      <c r="C2811" s="5"/>
      <c r="D2811" s="5"/>
      <c r="E2811" s="5"/>
      <c r="F2811" s="5"/>
      <c r="G2811" s="7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>
      <c r="A2812" s="5"/>
      <c r="B2812" s="5"/>
      <c r="C2812" s="5"/>
      <c r="D2812" s="5"/>
      <c r="E2812" s="5"/>
      <c r="F2812" s="5"/>
      <c r="G2812" s="7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>
      <c r="A2813" s="5"/>
      <c r="B2813" s="5"/>
      <c r="C2813" s="5"/>
      <c r="D2813" s="5"/>
      <c r="E2813" s="5"/>
      <c r="F2813" s="5"/>
      <c r="G2813" s="7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>
      <c r="A2814" s="5"/>
      <c r="B2814" s="5"/>
      <c r="C2814" s="5"/>
      <c r="D2814" s="5"/>
      <c r="E2814" s="5"/>
      <c r="F2814" s="5"/>
      <c r="G2814" s="7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>
      <c r="A2815" s="5"/>
      <c r="B2815" s="5"/>
      <c r="C2815" s="5"/>
      <c r="D2815" s="5"/>
      <c r="E2815" s="5"/>
      <c r="F2815" s="5"/>
      <c r="G2815" s="7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>
      <c r="A2816" s="5"/>
      <c r="B2816" s="5"/>
      <c r="C2816" s="5"/>
      <c r="D2816" s="5"/>
      <c r="E2816" s="5"/>
      <c r="F2816" s="5"/>
      <c r="G2816" s="7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>
      <c r="A2817" s="5"/>
      <c r="B2817" s="5"/>
      <c r="C2817" s="5"/>
      <c r="D2817" s="5"/>
      <c r="E2817" s="5"/>
      <c r="F2817" s="5"/>
      <c r="G2817" s="7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>
      <c r="A2818" s="5"/>
      <c r="B2818" s="5"/>
      <c r="C2818" s="5"/>
      <c r="D2818" s="5"/>
      <c r="E2818" s="5"/>
      <c r="F2818" s="5"/>
      <c r="G2818" s="7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>
      <c r="A2819" s="5"/>
      <c r="B2819" s="5"/>
      <c r="C2819" s="5"/>
      <c r="D2819" s="5"/>
      <c r="E2819" s="5"/>
      <c r="F2819" s="5"/>
      <c r="G2819" s="7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>
      <c r="A2820" s="5"/>
      <c r="B2820" s="5"/>
      <c r="C2820" s="5"/>
      <c r="D2820" s="5"/>
      <c r="E2820" s="5"/>
      <c r="F2820" s="5"/>
      <c r="G2820" s="7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>
      <c r="A2821" s="5"/>
      <c r="B2821" s="5"/>
      <c r="C2821" s="5"/>
      <c r="D2821" s="5"/>
      <c r="E2821" s="5"/>
      <c r="F2821" s="5"/>
      <c r="G2821" s="7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>
      <c r="A2822" s="5"/>
      <c r="B2822" s="5"/>
      <c r="C2822" s="5"/>
      <c r="D2822" s="5"/>
      <c r="E2822" s="5"/>
      <c r="F2822" s="5"/>
      <c r="G2822" s="7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>
      <c r="A2823" s="5"/>
      <c r="B2823" s="5"/>
      <c r="C2823" s="5"/>
      <c r="D2823" s="5"/>
      <c r="E2823" s="5"/>
      <c r="F2823" s="5"/>
      <c r="G2823" s="7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>
      <c r="A2824" s="5"/>
      <c r="B2824" s="5"/>
      <c r="C2824" s="5"/>
      <c r="D2824" s="5"/>
      <c r="E2824" s="5"/>
      <c r="F2824" s="5"/>
      <c r="G2824" s="7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>
      <c r="A2825" s="5"/>
      <c r="B2825" s="5"/>
      <c r="C2825" s="5"/>
      <c r="D2825" s="5"/>
      <c r="E2825" s="5"/>
      <c r="F2825" s="5"/>
      <c r="G2825" s="7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>
      <c r="A2826" s="5"/>
      <c r="B2826" s="5"/>
      <c r="C2826" s="5"/>
      <c r="D2826" s="5"/>
      <c r="E2826" s="5"/>
      <c r="F2826" s="5"/>
      <c r="G2826" s="7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>
      <c r="A2827" s="5"/>
      <c r="B2827" s="5"/>
      <c r="C2827" s="5"/>
      <c r="D2827" s="5"/>
      <c r="E2827" s="5"/>
      <c r="F2827" s="5"/>
      <c r="G2827" s="7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>
      <c r="A2828" s="5"/>
      <c r="B2828" s="5"/>
      <c r="C2828" s="5"/>
      <c r="D2828" s="5"/>
      <c r="E2828" s="5"/>
      <c r="F2828" s="5"/>
      <c r="G2828" s="7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>
      <c r="A2829" s="5"/>
      <c r="B2829" s="5"/>
      <c r="C2829" s="5"/>
      <c r="D2829" s="5"/>
      <c r="E2829" s="5"/>
      <c r="F2829" s="5"/>
      <c r="G2829" s="7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>
      <c r="A2830" s="5"/>
      <c r="B2830" s="5"/>
      <c r="C2830" s="5"/>
      <c r="D2830" s="5"/>
      <c r="E2830" s="5"/>
      <c r="F2830" s="5"/>
      <c r="G2830" s="7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>
      <c r="A2831" s="5"/>
      <c r="B2831" s="5"/>
      <c r="C2831" s="5"/>
      <c r="D2831" s="5"/>
      <c r="E2831" s="5"/>
      <c r="F2831" s="5"/>
      <c r="G2831" s="7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>
      <c r="A2832" s="5"/>
      <c r="B2832" s="5"/>
      <c r="C2832" s="5"/>
      <c r="D2832" s="5"/>
      <c r="E2832" s="5"/>
      <c r="F2832" s="5"/>
      <c r="G2832" s="7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>
      <c r="A2833" s="5"/>
      <c r="B2833" s="5"/>
      <c r="C2833" s="5"/>
      <c r="D2833" s="5"/>
      <c r="E2833" s="5"/>
      <c r="F2833" s="5"/>
      <c r="G2833" s="7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>
      <c r="A2834" s="5"/>
      <c r="B2834" s="5"/>
      <c r="C2834" s="5"/>
      <c r="D2834" s="5"/>
      <c r="E2834" s="5"/>
      <c r="F2834" s="5"/>
      <c r="G2834" s="7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>
      <c r="A2835" s="5"/>
      <c r="B2835" s="5"/>
      <c r="C2835" s="5"/>
      <c r="D2835" s="5"/>
      <c r="E2835" s="5"/>
      <c r="F2835" s="5"/>
      <c r="G2835" s="7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>
      <c r="A2836" s="5"/>
      <c r="B2836" s="5"/>
      <c r="C2836" s="5"/>
      <c r="D2836" s="5"/>
      <c r="E2836" s="5"/>
      <c r="F2836" s="5"/>
      <c r="G2836" s="7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>
      <c r="A2837" s="5"/>
      <c r="B2837" s="5"/>
      <c r="C2837" s="5"/>
      <c r="D2837" s="5"/>
      <c r="E2837" s="5"/>
      <c r="F2837" s="5"/>
      <c r="G2837" s="7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>
      <c r="A2838" s="5"/>
      <c r="B2838" s="5"/>
      <c r="C2838" s="5"/>
      <c r="D2838" s="5"/>
      <c r="E2838" s="5"/>
      <c r="F2838" s="5"/>
      <c r="G2838" s="7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>
      <c r="A2839" s="5"/>
      <c r="B2839" s="5"/>
      <c r="C2839" s="5"/>
      <c r="D2839" s="5"/>
      <c r="E2839" s="5"/>
      <c r="F2839" s="5"/>
      <c r="G2839" s="7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>
      <c r="A2840" s="5"/>
      <c r="B2840" s="5"/>
      <c r="C2840" s="5"/>
      <c r="D2840" s="5"/>
      <c r="E2840" s="5"/>
      <c r="F2840" s="5"/>
      <c r="G2840" s="7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>
      <c r="A2841" s="5"/>
      <c r="B2841" s="5"/>
      <c r="C2841" s="5"/>
      <c r="D2841" s="5"/>
      <c r="E2841" s="5"/>
      <c r="F2841" s="5"/>
      <c r="G2841" s="7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>
      <c r="A2842" s="5"/>
      <c r="B2842" s="5"/>
      <c r="C2842" s="5"/>
      <c r="D2842" s="5"/>
      <c r="E2842" s="5"/>
      <c r="F2842" s="5"/>
      <c r="G2842" s="7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>
      <c r="A2843" s="5"/>
      <c r="B2843" s="5"/>
      <c r="C2843" s="5"/>
      <c r="D2843" s="5"/>
      <c r="E2843" s="5"/>
      <c r="F2843" s="5"/>
      <c r="G2843" s="7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>
      <c r="A2844" s="5"/>
      <c r="B2844" s="5"/>
      <c r="C2844" s="5"/>
      <c r="D2844" s="5"/>
      <c r="E2844" s="5"/>
      <c r="F2844" s="5"/>
      <c r="G2844" s="7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>
      <c r="A2845" s="5"/>
      <c r="B2845" s="5"/>
      <c r="C2845" s="5"/>
      <c r="D2845" s="5"/>
      <c r="E2845" s="5"/>
      <c r="F2845" s="5"/>
      <c r="G2845" s="7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>
      <c r="A2846" s="5"/>
      <c r="B2846" s="5"/>
      <c r="C2846" s="5"/>
      <c r="D2846" s="5"/>
      <c r="E2846" s="5"/>
      <c r="F2846" s="5"/>
      <c r="G2846" s="7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>
      <c r="A2847" s="5"/>
      <c r="B2847" s="5"/>
      <c r="C2847" s="5"/>
      <c r="D2847" s="5"/>
      <c r="E2847" s="5"/>
      <c r="F2847" s="5"/>
      <c r="G2847" s="7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>
      <c r="A2848" s="5"/>
      <c r="B2848" s="5"/>
      <c r="C2848" s="5"/>
      <c r="D2848" s="5"/>
      <c r="E2848" s="5"/>
      <c r="F2848" s="5"/>
      <c r="G2848" s="7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>
      <c r="A2849" s="5"/>
      <c r="B2849" s="5"/>
      <c r="C2849" s="5"/>
      <c r="D2849" s="5"/>
      <c r="E2849" s="5"/>
      <c r="F2849" s="5"/>
      <c r="G2849" s="7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>
      <c r="A2850" s="5"/>
      <c r="B2850" s="5"/>
      <c r="C2850" s="5"/>
      <c r="D2850" s="5"/>
      <c r="E2850" s="5"/>
      <c r="F2850" s="5"/>
      <c r="G2850" s="7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>
      <c r="A2851" s="5"/>
      <c r="B2851" s="5"/>
      <c r="C2851" s="5"/>
      <c r="D2851" s="5"/>
      <c r="E2851" s="5"/>
      <c r="F2851" s="5"/>
      <c r="G2851" s="7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>
      <c r="A2852" s="5"/>
      <c r="B2852" s="5"/>
      <c r="C2852" s="5"/>
      <c r="D2852" s="5"/>
      <c r="E2852" s="5"/>
      <c r="F2852" s="5"/>
      <c r="G2852" s="7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>
      <c r="A2853" s="5"/>
      <c r="B2853" s="5"/>
      <c r="C2853" s="5"/>
      <c r="D2853" s="5"/>
      <c r="E2853" s="5"/>
      <c r="F2853" s="5"/>
      <c r="G2853" s="7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>
      <c r="A2854" s="5"/>
      <c r="B2854" s="5"/>
      <c r="C2854" s="5"/>
      <c r="D2854" s="5"/>
      <c r="E2854" s="5"/>
      <c r="F2854" s="5"/>
      <c r="G2854" s="7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>
      <c r="A2855" s="5"/>
      <c r="B2855" s="5"/>
      <c r="C2855" s="5"/>
      <c r="D2855" s="5"/>
      <c r="E2855" s="5"/>
      <c r="F2855" s="5"/>
      <c r="G2855" s="7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>
      <c r="A2856" s="5"/>
      <c r="B2856" s="5"/>
      <c r="C2856" s="5"/>
      <c r="D2856" s="5"/>
      <c r="E2856" s="5"/>
      <c r="F2856" s="5"/>
      <c r="G2856" s="7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>
      <c r="A2857" s="5"/>
      <c r="B2857" s="5"/>
      <c r="C2857" s="5"/>
      <c r="D2857" s="5"/>
      <c r="E2857" s="5"/>
      <c r="F2857" s="5"/>
      <c r="G2857" s="7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>
      <c r="A2858" s="5"/>
      <c r="B2858" s="5"/>
      <c r="C2858" s="5"/>
      <c r="D2858" s="5"/>
      <c r="E2858" s="5"/>
      <c r="F2858" s="5"/>
      <c r="G2858" s="7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>
      <c r="A2859" s="5"/>
      <c r="B2859" s="5"/>
      <c r="C2859" s="5"/>
      <c r="D2859" s="5"/>
      <c r="E2859" s="5"/>
      <c r="F2859" s="5"/>
      <c r="G2859" s="7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>
      <c r="A2860" s="5"/>
      <c r="B2860" s="5"/>
      <c r="C2860" s="5"/>
      <c r="D2860" s="5"/>
      <c r="E2860" s="5"/>
      <c r="F2860" s="5"/>
      <c r="G2860" s="7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>
      <c r="A2861" s="5"/>
      <c r="B2861" s="5"/>
      <c r="C2861" s="5"/>
      <c r="D2861" s="5"/>
      <c r="E2861" s="5"/>
      <c r="F2861" s="5"/>
      <c r="G2861" s="7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>
      <c r="A2862" s="5"/>
      <c r="B2862" s="5"/>
      <c r="C2862" s="5"/>
      <c r="D2862" s="5"/>
      <c r="E2862" s="5"/>
      <c r="F2862" s="5"/>
      <c r="G2862" s="7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>
      <c r="A2863" s="5"/>
      <c r="B2863" s="5"/>
      <c r="C2863" s="5"/>
      <c r="D2863" s="5"/>
      <c r="E2863" s="5"/>
      <c r="F2863" s="5"/>
      <c r="G2863" s="7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>
      <c r="A2864" s="5"/>
      <c r="B2864" s="5"/>
      <c r="C2864" s="5"/>
      <c r="D2864" s="5"/>
      <c r="E2864" s="5"/>
      <c r="F2864" s="5"/>
      <c r="G2864" s="7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>
      <c r="A2865" s="5"/>
      <c r="B2865" s="5"/>
      <c r="C2865" s="5"/>
      <c r="D2865" s="5"/>
      <c r="E2865" s="5"/>
      <c r="F2865" s="5"/>
      <c r="G2865" s="7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>
      <c r="A2866" s="5"/>
      <c r="B2866" s="5"/>
      <c r="C2866" s="5"/>
      <c r="D2866" s="5"/>
      <c r="E2866" s="5"/>
      <c r="F2866" s="5"/>
      <c r="G2866" s="7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>
      <c r="A2867" s="5"/>
      <c r="B2867" s="5"/>
      <c r="C2867" s="5"/>
      <c r="D2867" s="5"/>
      <c r="E2867" s="5"/>
      <c r="F2867" s="5"/>
      <c r="G2867" s="7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>
      <c r="A2868" s="5"/>
      <c r="B2868" s="5"/>
      <c r="C2868" s="5"/>
      <c r="D2868" s="5"/>
      <c r="E2868" s="5"/>
      <c r="F2868" s="5"/>
      <c r="G2868" s="7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>
      <c r="A2869" s="5"/>
      <c r="B2869" s="5"/>
      <c r="C2869" s="5"/>
      <c r="D2869" s="5"/>
      <c r="E2869" s="5"/>
      <c r="F2869" s="5"/>
      <c r="G2869" s="7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>
      <c r="A2870" s="5"/>
      <c r="B2870" s="5"/>
      <c r="C2870" s="5"/>
      <c r="D2870" s="5"/>
      <c r="E2870" s="5"/>
      <c r="F2870" s="5"/>
      <c r="G2870" s="7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>
      <c r="A2871" s="5"/>
      <c r="B2871" s="5"/>
      <c r="C2871" s="5"/>
      <c r="D2871" s="5"/>
      <c r="E2871" s="5"/>
      <c r="F2871" s="5"/>
      <c r="G2871" s="7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>
      <c r="A2872" s="5"/>
      <c r="B2872" s="5"/>
      <c r="C2872" s="5"/>
      <c r="D2872" s="5"/>
      <c r="E2872" s="5"/>
      <c r="F2872" s="5"/>
      <c r="G2872" s="7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>
      <c r="A2873" s="5"/>
      <c r="B2873" s="5"/>
      <c r="C2873" s="5"/>
      <c r="D2873" s="5"/>
      <c r="E2873" s="5"/>
      <c r="F2873" s="5"/>
      <c r="G2873" s="7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>
      <c r="A2874" s="5"/>
      <c r="B2874" s="5"/>
      <c r="C2874" s="5"/>
      <c r="D2874" s="5"/>
      <c r="E2874" s="5"/>
      <c r="F2874" s="5"/>
      <c r="G2874" s="7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>
      <c r="A2875" s="5"/>
      <c r="B2875" s="5"/>
      <c r="C2875" s="5"/>
      <c r="D2875" s="5"/>
      <c r="E2875" s="5"/>
      <c r="F2875" s="5"/>
      <c r="G2875" s="7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>
      <c r="A2876" s="5"/>
      <c r="B2876" s="5"/>
      <c r="C2876" s="5"/>
      <c r="D2876" s="5"/>
      <c r="E2876" s="5"/>
      <c r="F2876" s="5"/>
      <c r="G2876" s="7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>
      <c r="A2877" s="5"/>
      <c r="B2877" s="5"/>
      <c r="C2877" s="5"/>
      <c r="D2877" s="5"/>
      <c r="E2877" s="5"/>
      <c r="F2877" s="5"/>
      <c r="G2877" s="7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>
      <c r="A2878" s="5"/>
      <c r="B2878" s="5"/>
      <c r="C2878" s="5"/>
      <c r="D2878" s="5"/>
      <c r="E2878" s="5"/>
      <c r="F2878" s="5"/>
      <c r="G2878" s="7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>
      <c r="A2879" s="5"/>
      <c r="B2879" s="5"/>
      <c r="C2879" s="5"/>
      <c r="D2879" s="5"/>
      <c r="E2879" s="5"/>
      <c r="F2879" s="5"/>
      <c r="G2879" s="7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>
      <c r="A2880" s="5"/>
      <c r="B2880" s="5"/>
      <c r="C2880" s="5"/>
      <c r="D2880" s="5"/>
      <c r="E2880" s="5"/>
      <c r="F2880" s="5"/>
      <c r="G2880" s="7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>
      <c r="A2881" s="5"/>
      <c r="B2881" s="5"/>
      <c r="C2881" s="5"/>
      <c r="D2881" s="5"/>
      <c r="E2881" s="5"/>
      <c r="F2881" s="5"/>
      <c r="G2881" s="7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>
      <c r="A2882" s="5"/>
      <c r="B2882" s="5"/>
      <c r="C2882" s="5"/>
      <c r="D2882" s="5"/>
      <c r="E2882" s="5"/>
      <c r="F2882" s="5"/>
      <c r="G2882" s="7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>
      <c r="A2883" s="5"/>
      <c r="B2883" s="5"/>
      <c r="C2883" s="5"/>
      <c r="D2883" s="5"/>
      <c r="E2883" s="5"/>
      <c r="F2883" s="5"/>
      <c r="G2883" s="7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>
      <c r="A2884" s="5"/>
      <c r="B2884" s="5"/>
      <c r="C2884" s="5"/>
      <c r="D2884" s="5"/>
      <c r="E2884" s="5"/>
      <c r="F2884" s="5"/>
      <c r="G2884" s="7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>
      <c r="A2885" s="5"/>
      <c r="B2885" s="5"/>
      <c r="C2885" s="5"/>
      <c r="D2885" s="5"/>
      <c r="E2885" s="5"/>
      <c r="F2885" s="5"/>
      <c r="G2885" s="7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>
      <c r="A2886" s="5"/>
      <c r="B2886" s="5"/>
      <c r="C2886" s="5"/>
      <c r="D2886" s="5"/>
      <c r="E2886" s="5"/>
      <c r="F2886" s="5"/>
      <c r="G2886" s="7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>
      <c r="A2887" s="5"/>
      <c r="B2887" s="5"/>
      <c r="C2887" s="5"/>
      <c r="D2887" s="5"/>
      <c r="E2887" s="5"/>
      <c r="F2887" s="5"/>
      <c r="G2887" s="7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>
      <c r="A2888" s="5"/>
      <c r="B2888" s="5"/>
      <c r="C2888" s="5"/>
      <c r="D2888" s="5"/>
      <c r="E2888" s="5"/>
      <c r="F2888" s="5"/>
      <c r="G2888" s="7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>
      <c r="A2889" s="5"/>
      <c r="B2889" s="5"/>
      <c r="C2889" s="5"/>
      <c r="D2889" s="5"/>
      <c r="E2889" s="5"/>
      <c r="F2889" s="5"/>
      <c r="G2889" s="7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>
      <c r="A2890" s="5"/>
      <c r="B2890" s="5"/>
      <c r="C2890" s="5"/>
      <c r="D2890" s="5"/>
      <c r="E2890" s="5"/>
      <c r="F2890" s="5"/>
      <c r="G2890" s="7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>
      <c r="A2891" s="5"/>
      <c r="B2891" s="5"/>
      <c r="C2891" s="5"/>
      <c r="D2891" s="5"/>
      <c r="E2891" s="5"/>
      <c r="F2891" s="5"/>
      <c r="G2891" s="7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>
      <c r="A2892" s="5"/>
      <c r="B2892" s="5"/>
      <c r="C2892" s="5"/>
      <c r="D2892" s="5"/>
      <c r="E2892" s="5"/>
      <c r="F2892" s="5"/>
      <c r="G2892" s="7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>
      <c r="A2893" s="5"/>
      <c r="B2893" s="5"/>
      <c r="C2893" s="5"/>
      <c r="D2893" s="5"/>
      <c r="E2893" s="5"/>
      <c r="F2893" s="5"/>
      <c r="G2893" s="7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>
      <c r="A2894" s="5"/>
      <c r="B2894" s="5"/>
      <c r="C2894" s="5"/>
      <c r="D2894" s="5"/>
      <c r="E2894" s="5"/>
      <c r="F2894" s="5"/>
      <c r="G2894" s="7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>
      <c r="A2895" s="5"/>
      <c r="B2895" s="5"/>
      <c r="C2895" s="5"/>
      <c r="D2895" s="5"/>
      <c r="E2895" s="5"/>
      <c r="F2895" s="5"/>
      <c r="G2895" s="7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>
      <c r="A2896" s="5"/>
      <c r="B2896" s="5"/>
      <c r="C2896" s="5"/>
      <c r="D2896" s="5"/>
      <c r="E2896" s="5"/>
      <c r="F2896" s="5"/>
      <c r="G2896" s="7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>
      <c r="A2897" s="5"/>
      <c r="B2897" s="5"/>
      <c r="C2897" s="5"/>
      <c r="D2897" s="5"/>
      <c r="E2897" s="5"/>
      <c r="F2897" s="5"/>
      <c r="G2897" s="7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>
      <c r="A2898" s="5"/>
      <c r="B2898" s="5"/>
      <c r="C2898" s="5"/>
      <c r="D2898" s="5"/>
      <c r="E2898" s="5"/>
      <c r="F2898" s="5"/>
      <c r="G2898" s="7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>
      <c r="A2899" s="5"/>
      <c r="B2899" s="5"/>
      <c r="C2899" s="5"/>
      <c r="D2899" s="5"/>
      <c r="E2899" s="5"/>
      <c r="F2899" s="5"/>
      <c r="G2899" s="7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>
      <c r="A2900" s="5"/>
      <c r="B2900" s="5"/>
      <c r="C2900" s="5"/>
      <c r="D2900" s="5"/>
      <c r="E2900" s="5"/>
      <c r="F2900" s="5"/>
      <c r="G2900" s="7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>
      <c r="A2901" s="5"/>
      <c r="B2901" s="5"/>
      <c r="C2901" s="5"/>
      <c r="D2901" s="5"/>
      <c r="E2901" s="5"/>
      <c r="F2901" s="5"/>
      <c r="G2901" s="7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>
      <c r="A2902" s="5"/>
      <c r="B2902" s="5"/>
      <c r="C2902" s="5"/>
      <c r="D2902" s="5"/>
      <c r="E2902" s="5"/>
      <c r="F2902" s="5"/>
      <c r="G2902" s="7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>
      <c r="A2903" s="5"/>
      <c r="B2903" s="5"/>
      <c r="C2903" s="5"/>
      <c r="D2903" s="5"/>
      <c r="E2903" s="5"/>
      <c r="F2903" s="5"/>
      <c r="G2903" s="7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>
      <c r="A2904" s="5"/>
      <c r="B2904" s="5"/>
      <c r="C2904" s="5"/>
      <c r="D2904" s="5"/>
      <c r="E2904" s="5"/>
      <c r="F2904" s="5"/>
      <c r="G2904" s="7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>
      <c r="A2905" s="5"/>
      <c r="B2905" s="5"/>
      <c r="C2905" s="5"/>
      <c r="D2905" s="5"/>
      <c r="E2905" s="5"/>
      <c r="F2905" s="5"/>
      <c r="G2905" s="7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>
      <c r="A2906" s="5"/>
      <c r="B2906" s="5"/>
      <c r="C2906" s="5"/>
      <c r="D2906" s="5"/>
      <c r="E2906" s="5"/>
      <c r="F2906" s="5"/>
      <c r="G2906" s="7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>
      <c r="A2907" s="5"/>
      <c r="B2907" s="5"/>
      <c r="C2907" s="5"/>
      <c r="D2907" s="5"/>
      <c r="E2907" s="5"/>
      <c r="F2907" s="5"/>
      <c r="G2907" s="7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>
      <c r="A2908" s="5"/>
      <c r="B2908" s="5"/>
      <c r="C2908" s="5"/>
      <c r="D2908" s="5"/>
      <c r="E2908" s="5"/>
      <c r="F2908" s="5"/>
      <c r="G2908" s="7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>
      <c r="A2909" s="5"/>
      <c r="B2909" s="5"/>
      <c r="C2909" s="5"/>
      <c r="D2909" s="5"/>
      <c r="E2909" s="5"/>
      <c r="F2909" s="5"/>
      <c r="G2909" s="7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>
      <c r="A2910" s="5"/>
      <c r="B2910" s="5"/>
      <c r="C2910" s="5"/>
      <c r="D2910" s="5"/>
      <c r="E2910" s="5"/>
      <c r="F2910" s="5"/>
      <c r="G2910" s="7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>
      <c r="A2911" s="5"/>
      <c r="B2911" s="5"/>
      <c r="C2911" s="5"/>
      <c r="D2911" s="5"/>
      <c r="E2911" s="5"/>
      <c r="F2911" s="5"/>
      <c r="G2911" s="7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>
      <c r="A2912" s="5"/>
      <c r="B2912" s="5"/>
      <c r="C2912" s="5"/>
      <c r="D2912" s="5"/>
      <c r="E2912" s="5"/>
      <c r="F2912" s="5"/>
      <c r="G2912" s="7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>
      <c r="A2913" s="5"/>
      <c r="B2913" s="5"/>
      <c r="C2913" s="5"/>
      <c r="D2913" s="5"/>
      <c r="E2913" s="5"/>
      <c r="F2913" s="5"/>
      <c r="G2913" s="7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>
      <c r="A2914" s="5"/>
      <c r="B2914" s="5"/>
      <c r="C2914" s="5"/>
      <c r="D2914" s="5"/>
      <c r="E2914" s="5"/>
      <c r="F2914" s="5"/>
      <c r="G2914" s="7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>
      <c r="A2915" s="5"/>
      <c r="B2915" s="5"/>
      <c r="C2915" s="5"/>
      <c r="D2915" s="5"/>
      <c r="E2915" s="5"/>
      <c r="F2915" s="5"/>
      <c r="G2915" s="7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>
      <c r="A2916" s="5"/>
      <c r="B2916" s="5"/>
      <c r="C2916" s="5"/>
      <c r="D2916" s="5"/>
      <c r="E2916" s="5"/>
      <c r="F2916" s="5"/>
      <c r="G2916" s="7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>
      <c r="A2917" s="5"/>
      <c r="B2917" s="5"/>
      <c r="C2917" s="5"/>
      <c r="D2917" s="5"/>
      <c r="E2917" s="5"/>
      <c r="F2917" s="5"/>
      <c r="G2917" s="7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>
      <c r="A2918" s="5"/>
      <c r="B2918" s="5"/>
      <c r="C2918" s="5"/>
      <c r="D2918" s="5"/>
      <c r="E2918" s="5"/>
      <c r="F2918" s="5"/>
      <c r="G2918" s="7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>
      <c r="A2919" s="5"/>
      <c r="B2919" s="5"/>
      <c r="C2919" s="5"/>
      <c r="D2919" s="5"/>
      <c r="E2919" s="5"/>
      <c r="F2919" s="5"/>
      <c r="G2919" s="7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>
      <c r="A2920" s="5"/>
      <c r="B2920" s="5"/>
      <c r="C2920" s="5"/>
      <c r="D2920" s="5"/>
      <c r="E2920" s="5"/>
      <c r="F2920" s="5"/>
      <c r="G2920" s="7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>
      <c r="A2921" s="5"/>
      <c r="B2921" s="5"/>
      <c r="C2921" s="5"/>
      <c r="D2921" s="5"/>
      <c r="E2921" s="5"/>
      <c r="F2921" s="5"/>
      <c r="G2921" s="7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>
      <c r="A2922" s="5"/>
      <c r="B2922" s="5"/>
      <c r="C2922" s="5"/>
      <c r="D2922" s="5"/>
      <c r="E2922" s="5"/>
      <c r="F2922" s="5"/>
      <c r="G2922" s="7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>
      <c r="A2923" s="5"/>
      <c r="B2923" s="5"/>
      <c r="C2923" s="5"/>
      <c r="D2923" s="5"/>
      <c r="E2923" s="5"/>
      <c r="F2923" s="5"/>
      <c r="G2923" s="7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>
      <c r="A2924" s="5"/>
      <c r="B2924" s="5"/>
      <c r="C2924" s="5"/>
      <c r="D2924" s="5"/>
      <c r="E2924" s="5"/>
      <c r="F2924" s="5"/>
      <c r="G2924" s="7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>
      <c r="A2925" s="5"/>
      <c r="B2925" s="5"/>
      <c r="C2925" s="5"/>
      <c r="D2925" s="5"/>
      <c r="E2925" s="5"/>
      <c r="F2925" s="5"/>
      <c r="G2925" s="7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>
      <c r="A2926" s="5"/>
      <c r="B2926" s="5"/>
      <c r="C2926" s="5"/>
      <c r="D2926" s="5"/>
      <c r="E2926" s="5"/>
      <c r="F2926" s="5"/>
      <c r="G2926" s="7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>
      <c r="A2927" s="5"/>
      <c r="B2927" s="5"/>
      <c r="C2927" s="5"/>
      <c r="D2927" s="5"/>
      <c r="E2927" s="5"/>
      <c r="F2927" s="5"/>
      <c r="G2927" s="7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>
      <c r="A2928" s="5"/>
      <c r="B2928" s="5"/>
      <c r="C2928" s="5"/>
      <c r="D2928" s="5"/>
      <c r="E2928" s="5"/>
      <c r="F2928" s="5"/>
      <c r="G2928" s="7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>
      <c r="A2929" s="5"/>
      <c r="B2929" s="5"/>
      <c r="C2929" s="5"/>
      <c r="D2929" s="5"/>
      <c r="E2929" s="5"/>
      <c r="F2929" s="5"/>
      <c r="G2929" s="7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>
      <c r="A2930" s="5"/>
      <c r="B2930" s="5"/>
      <c r="C2930" s="5"/>
      <c r="D2930" s="5"/>
      <c r="E2930" s="5"/>
      <c r="F2930" s="5"/>
      <c r="G2930" s="7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>
      <c r="A2931" s="5"/>
      <c r="B2931" s="5"/>
      <c r="C2931" s="5"/>
      <c r="D2931" s="5"/>
      <c r="E2931" s="5"/>
      <c r="F2931" s="5"/>
      <c r="G2931" s="7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>
      <c r="A2932" s="5"/>
      <c r="B2932" s="5"/>
      <c r="C2932" s="5"/>
      <c r="D2932" s="5"/>
      <c r="E2932" s="5"/>
      <c r="F2932" s="5"/>
      <c r="G2932" s="7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>
      <c r="A2933" s="5"/>
      <c r="B2933" s="5"/>
      <c r="C2933" s="5"/>
      <c r="D2933" s="5"/>
      <c r="E2933" s="5"/>
      <c r="F2933" s="5"/>
      <c r="G2933" s="7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>
      <c r="A2934" s="5"/>
      <c r="B2934" s="5"/>
      <c r="C2934" s="5"/>
      <c r="D2934" s="5"/>
      <c r="E2934" s="5"/>
      <c r="F2934" s="5"/>
      <c r="G2934" s="7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>
      <c r="A2935" s="5"/>
      <c r="B2935" s="5"/>
      <c r="C2935" s="5"/>
      <c r="D2935" s="5"/>
      <c r="E2935" s="5"/>
      <c r="F2935" s="5"/>
      <c r="G2935" s="7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>
      <c r="A2936" s="5"/>
      <c r="B2936" s="5"/>
      <c r="C2936" s="5"/>
      <c r="D2936" s="5"/>
      <c r="E2936" s="5"/>
      <c r="F2936" s="5"/>
      <c r="G2936" s="7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>
      <c r="A2937" s="5"/>
      <c r="B2937" s="5"/>
      <c r="C2937" s="5"/>
      <c r="D2937" s="5"/>
      <c r="E2937" s="5"/>
      <c r="F2937" s="5"/>
      <c r="G2937" s="7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>
      <c r="A2938" s="5"/>
      <c r="B2938" s="5"/>
      <c r="C2938" s="5"/>
      <c r="D2938" s="5"/>
      <c r="E2938" s="5"/>
      <c r="F2938" s="5"/>
      <c r="G2938" s="7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>
      <c r="A2939" s="5"/>
      <c r="B2939" s="5"/>
      <c r="C2939" s="5"/>
      <c r="D2939" s="5"/>
      <c r="E2939" s="5"/>
      <c r="F2939" s="5"/>
      <c r="G2939" s="7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>
      <c r="A2940" s="5"/>
      <c r="B2940" s="5"/>
      <c r="C2940" s="5"/>
      <c r="D2940" s="5"/>
      <c r="E2940" s="5"/>
      <c r="F2940" s="5"/>
      <c r="G2940" s="7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>
      <c r="A2941" s="5"/>
      <c r="B2941" s="5"/>
      <c r="C2941" s="5"/>
      <c r="D2941" s="5"/>
      <c r="E2941" s="5"/>
      <c r="F2941" s="5"/>
      <c r="G2941" s="7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>
      <c r="A2942" s="5"/>
      <c r="B2942" s="5"/>
      <c r="C2942" s="5"/>
      <c r="D2942" s="5"/>
      <c r="E2942" s="5"/>
      <c r="F2942" s="5"/>
      <c r="G2942" s="7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>
      <c r="A2943" s="5"/>
      <c r="B2943" s="5"/>
      <c r="C2943" s="5"/>
      <c r="D2943" s="5"/>
      <c r="E2943" s="5"/>
      <c r="F2943" s="5"/>
      <c r="G2943" s="7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>
      <c r="A2944" s="5"/>
      <c r="B2944" s="5"/>
      <c r="C2944" s="5"/>
      <c r="D2944" s="5"/>
      <c r="E2944" s="5"/>
      <c r="F2944" s="5"/>
      <c r="G2944" s="7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>
      <c r="A2945" s="5"/>
      <c r="B2945" s="5"/>
      <c r="C2945" s="5"/>
      <c r="D2945" s="5"/>
      <c r="E2945" s="5"/>
      <c r="F2945" s="5"/>
      <c r="G2945" s="7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>
      <c r="A2946" s="5"/>
      <c r="B2946" s="5"/>
      <c r="C2946" s="5"/>
      <c r="D2946" s="5"/>
      <c r="E2946" s="5"/>
      <c r="F2946" s="5"/>
      <c r="G2946" s="7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>
      <c r="A2947" s="5"/>
      <c r="B2947" s="5"/>
      <c r="C2947" s="5"/>
      <c r="D2947" s="5"/>
      <c r="E2947" s="5"/>
      <c r="F2947" s="5"/>
      <c r="G2947" s="7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>
      <c r="A2948" s="5"/>
      <c r="B2948" s="5"/>
      <c r="C2948" s="5"/>
      <c r="D2948" s="5"/>
      <c r="E2948" s="5"/>
      <c r="F2948" s="5"/>
      <c r="G2948" s="7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>
      <c r="A2949" s="5"/>
      <c r="B2949" s="5"/>
      <c r="C2949" s="5"/>
      <c r="D2949" s="5"/>
      <c r="E2949" s="5"/>
      <c r="F2949" s="5"/>
      <c r="G2949" s="7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>
      <c r="A2950" s="5"/>
      <c r="B2950" s="5"/>
      <c r="C2950" s="5"/>
      <c r="D2950" s="5"/>
      <c r="E2950" s="5"/>
      <c r="F2950" s="5"/>
      <c r="G2950" s="7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>
      <c r="A2951" s="5"/>
      <c r="B2951" s="5"/>
      <c r="C2951" s="5"/>
      <c r="D2951" s="5"/>
      <c r="E2951" s="5"/>
      <c r="F2951" s="5"/>
      <c r="G2951" s="7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>
      <c r="A2952" s="5"/>
      <c r="B2952" s="5"/>
      <c r="C2952" s="5"/>
      <c r="D2952" s="5"/>
      <c r="E2952" s="5"/>
      <c r="F2952" s="5"/>
      <c r="G2952" s="7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>
      <c r="A2953" s="5"/>
      <c r="B2953" s="5"/>
      <c r="C2953" s="5"/>
      <c r="D2953" s="5"/>
      <c r="E2953" s="5"/>
      <c r="F2953" s="5"/>
      <c r="G2953" s="7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>
      <c r="A2954" s="5"/>
      <c r="B2954" s="5"/>
      <c r="C2954" s="5"/>
      <c r="D2954" s="5"/>
      <c r="E2954" s="5"/>
      <c r="F2954" s="5"/>
      <c r="G2954" s="7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>
      <c r="A2955" s="5"/>
      <c r="B2955" s="5"/>
      <c r="C2955" s="5"/>
      <c r="D2955" s="5"/>
      <c r="E2955" s="5"/>
      <c r="F2955" s="5"/>
      <c r="G2955" s="7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>
      <c r="A2956" s="5"/>
      <c r="B2956" s="5"/>
      <c r="C2956" s="5"/>
      <c r="D2956" s="5"/>
      <c r="E2956" s="5"/>
      <c r="F2956" s="5"/>
      <c r="G2956" s="7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>
      <c r="A2957" s="5"/>
      <c r="B2957" s="5"/>
      <c r="C2957" s="5"/>
      <c r="D2957" s="5"/>
      <c r="E2957" s="5"/>
      <c r="F2957" s="5"/>
      <c r="G2957" s="7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>
      <c r="A2958" s="5"/>
      <c r="B2958" s="5"/>
      <c r="C2958" s="5"/>
      <c r="D2958" s="5"/>
      <c r="E2958" s="5"/>
      <c r="F2958" s="5"/>
      <c r="G2958" s="7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>
      <c r="A2959" s="5"/>
      <c r="B2959" s="5"/>
      <c r="C2959" s="5"/>
      <c r="D2959" s="5"/>
      <c r="E2959" s="5"/>
      <c r="F2959" s="5"/>
      <c r="G2959" s="7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>
      <c r="A2960" s="5"/>
      <c r="B2960" s="5"/>
      <c r="C2960" s="5"/>
      <c r="D2960" s="5"/>
      <c r="E2960" s="5"/>
      <c r="F2960" s="5"/>
      <c r="G2960" s="7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>
      <c r="A2961" s="5"/>
      <c r="B2961" s="5"/>
      <c r="C2961" s="5"/>
      <c r="D2961" s="5"/>
      <c r="E2961" s="5"/>
      <c r="F2961" s="5"/>
      <c r="G2961" s="7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>
      <c r="A2962" s="5"/>
      <c r="B2962" s="5"/>
      <c r="C2962" s="5"/>
      <c r="D2962" s="5"/>
      <c r="E2962" s="5"/>
      <c r="F2962" s="5"/>
      <c r="G2962" s="7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>
      <c r="A2963" s="5"/>
      <c r="B2963" s="5"/>
      <c r="C2963" s="5"/>
      <c r="D2963" s="5"/>
      <c r="E2963" s="5"/>
      <c r="F2963" s="5"/>
      <c r="G2963" s="7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>
      <c r="A2964" s="5"/>
      <c r="B2964" s="5"/>
      <c r="C2964" s="5"/>
      <c r="D2964" s="5"/>
      <c r="E2964" s="5"/>
      <c r="F2964" s="5"/>
      <c r="G2964" s="7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>
      <c r="A2965" s="5"/>
      <c r="B2965" s="5"/>
      <c r="C2965" s="5"/>
      <c r="D2965" s="5"/>
      <c r="E2965" s="5"/>
      <c r="F2965" s="5"/>
      <c r="G2965" s="7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>
      <c r="A2966" s="5"/>
      <c r="B2966" s="5"/>
      <c r="C2966" s="5"/>
      <c r="D2966" s="5"/>
      <c r="E2966" s="5"/>
      <c r="F2966" s="5"/>
      <c r="G2966" s="7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>
      <c r="A2967" s="5"/>
      <c r="B2967" s="5"/>
      <c r="C2967" s="5"/>
      <c r="D2967" s="5"/>
      <c r="E2967" s="5"/>
      <c r="F2967" s="5"/>
      <c r="G2967" s="7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>
      <c r="A2968" s="5"/>
      <c r="B2968" s="5"/>
      <c r="C2968" s="5"/>
      <c r="D2968" s="5"/>
      <c r="E2968" s="5"/>
      <c r="F2968" s="5"/>
      <c r="G2968" s="7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>
      <c r="A2969" s="5"/>
      <c r="B2969" s="5"/>
      <c r="C2969" s="5"/>
      <c r="D2969" s="5"/>
      <c r="E2969" s="5"/>
      <c r="F2969" s="5"/>
      <c r="G2969" s="7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>
      <c r="A2970" s="5"/>
      <c r="B2970" s="5"/>
      <c r="C2970" s="5"/>
      <c r="D2970" s="5"/>
      <c r="E2970" s="5"/>
      <c r="F2970" s="5"/>
      <c r="G2970" s="7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>
      <c r="A2971" s="5"/>
      <c r="B2971" s="5"/>
      <c r="C2971" s="5"/>
      <c r="D2971" s="5"/>
      <c r="E2971" s="5"/>
      <c r="F2971" s="5"/>
      <c r="G2971" s="7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>
      <c r="A2972" s="5"/>
      <c r="B2972" s="5"/>
      <c r="C2972" s="5"/>
      <c r="D2972" s="5"/>
      <c r="E2972" s="5"/>
      <c r="F2972" s="5"/>
      <c r="G2972" s="7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>
      <c r="A2973" s="5"/>
      <c r="B2973" s="5"/>
      <c r="C2973" s="5"/>
      <c r="D2973" s="5"/>
      <c r="E2973" s="5"/>
      <c r="F2973" s="5"/>
      <c r="G2973" s="7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>
      <c r="A2974" s="5"/>
      <c r="B2974" s="5"/>
      <c r="C2974" s="5"/>
      <c r="D2974" s="5"/>
      <c r="E2974" s="5"/>
      <c r="F2974" s="5"/>
      <c r="G2974" s="7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>
      <c r="A2975" s="5"/>
      <c r="B2975" s="5"/>
      <c r="C2975" s="5"/>
      <c r="D2975" s="5"/>
      <c r="E2975" s="5"/>
      <c r="F2975" s="5"/>
      <c r="G2975" s="7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>
      <c r="A2976" s="5"/>
      <c r="B2976" s="5"/>
      <c r="C2976" s="5"/>
      <c r="D2976" s="5"/>
      <c r="E2976" s="5"/>
      <c r="F2976" s="5"/>
      <c r="G2976" s="7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>
      <c r="A2977" s="5"/>
      <c r="B2977" s="5"/>
      <c r="C2977" s="5"/>
      <c r="D2977" s="5"/>
      <c r="E2977" s="5"/>
      <c r="F2977" s="5"/>
      <c r="G2977" s="7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>
      <c r="A2978" s="5"/>
      <c r="B2978" s="5"/>
      <c r="C2978" s="5"/>
      <c r="D2978" s="5"/>
      <c r="E2978" s="5"/>
      <c r="F2978" s="5"/>
      <c r="G2978" s="7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>
      <c r="A2979" s="5"/>
      <c r="B2979" s="5"/>
      <c r="C2979" s="5"/>
      <c r="D2979" s="5"/>
      <c r="E2979" s="5"/>
      <c r="F2979" s="5"/>
      <c r="G2979" s="7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>
      <c r="A2980" s="5"/>
      <c r="B2980" s="5"/>
      <c r="C2980" s="5"/>
      <c r="D2980" s="5"/>
      <c r="E2980" s="5"/>
      <c r="F2980" s="5"/>
      <c r="G2980" s="7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>
      <c r="A2981" s="5"/>
      <c r="B2981" s="5"/>
      <c r="C2981" s="5"/>
      <c r="D2981" s="5"/>
      <c r="E2981" s="5"/>
      <c r="F2981" s="5"/>
      <c r="G2981" s="7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>
      <c r="A2982" s="5"/>
      <c r="B2982" s="5"/>
      <c r="C2982" s="5"/>
      <c r="D2982" s="5"/>
      <c r="E2982" s="5"/>
      <c r="F2982" s="5"/>
      <c r="G2982" s="7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>
      <c r="A2983" s="5"/>
      <c r="B2983" s="5"/>
      <c r="C2983" s="5"/>
      <c r="D2983" s="5"/>
      <c r="E2983" s="5"/>
      <c r="F2983" s="5"/>
      <c r="G2983" s="7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>
      <c r="A2984" s="5"/>
      <c r="B2984" s="5"/>
      <c r="C2984" s="5"/>
      <c r="D2984" s="5"/>
      <c r="E2984" s="5"/>
      <c r="F2984" s="5"/>
      <c r="G2984" s="7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>
      <c r="A2985" s="5"/>
      <c r="B2985" s="5"/>
      <c r="C2985" s="5"/>
      <c r="D2985" s="5"/>
      <c r="E2985" s="5"/>
      <c r="F2985" s="5"/>
      <c r="G2985" s="7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>
      <c r="A2986" s="5"/>
      <c r="B2986" s="5"/>
      <c r="C2986" s="5"/>
      <c r="D2986" s="5"/>
      <c r="E2986" s="5"/>
      <c r="F2986" s="5"/>
      <c r="G2986" s="7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>
      <c r="A2987" s="5"/>
      <c r="B2987" s="5"/>
      <c r="C2987" s="5"/>
      <c r="D2987" s="5"/>
      <c r="E2987" s="5"/>
      <c r="F2987" s="5"/>
      <c r="G2987" s="7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>
      <c r="A2988" s="5"/>
      <c r="B2988" s="5"/>
      <c r="C2988" s="5"/>
      <c r="D2988" s="5"/>
      <c r="E2988" s="5"/>
      <c r="F2988" s="5"/>
      <c r="G2988" s="7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>
      <c r="A2989" s="5"/>
      <c r="B2989" s="5"/>
      <c r="C2989" s="5"/>
      <c r="D2989" s="5"/>
      <c r="E2989" s="5"/>
      <c r="F2989" s="5"/>
      <c r="G2989" s="7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>
      <c r="A2990" s="5"/>
      <c r="B2990" s="5"/>
      <c r="C2990" s="5"/>
      <c r="D2990" s="5"/>
      <c r="E2990" s="5"/>
      <c r="F2990" s="5"/>
      <c r="G2990" s="7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>
      <c r="A2991" s="5"/>
      <c r="B2991" s="5"/>
      <c r="C2991" s="5"/>
      <c r="D2991" s="5"/>
      <c r="E2991" s="5"/>
      <c r="F2991" s="5"/>
      <c r="G2991" s="7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>
      <c r="A2992" s="5"/>
      <c r="B2992" s="5"/>
      <c r="C2992" s="5"/>
      <c r="D2992" s="5"/>
      <c r="E2992" s="5"/>
      <c r="F2992" s="5"/>
      <c r="G2992" s="7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>
      <c r="A2993" s="5"/>
      <c r="B2993" s="5"/>
      <c r="C2993" s="5"/>
      <c r="D2993" s="5"/>
      <c r="E2993" s="5"/>
      <c r="F2993" s="5"/>
      <c r="G2993" s="7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>
      <c r="A2994" s="5"/>
      <c r="B2994" s="5"/>
      <c r="C2994" s="5"/>
      <c r="D2994" s="5"/>
      <c r="E2994" s="5"/>
      <c r="F2994" s="5"/>
      <c r="G2994" s="7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>
      <c r="A2995" s="5"/>
      <c r="B2995" s="5"/>
      <c r="C2995" s="5"/>
      <c r="D2995" s="5"/>
      <c r="E2995" s="5"/>
      <c r="F2995" s="5"/>
      <c r="G2995" s="7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>
      <c r="A2996" s="5"/>
      <c r="B2996" s="5"/>
      <c r="C2996" s="5"/>
      <c r="D2996" s="5"/>
      <c r="E2996" s="5"/>
      <c r="F2996" s="5"/>
      <c r="G2996" s="7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>
      <c r="A2997" s="5"/>
      <c r="B2997" s="5"/>
      <c r="C2997" s="5"/>
      <c r="D2997" s="5"/>
      <c r="E2997" s="5"/>
      <c r="F2997" s="5"/>
      <c r="G2997" s="7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>
      <c r="A2998" s="5"/>
      <c r="B2998" s="5"/>
      <c r="C2998" s="5"/>
      <c r="D2998" s="5"/>
      <c r="E2998" s="5"/>
      <c r="F2998" s="5"/>
      <c r="G2998" s="7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>
      <c r="A2999" s="5"/>
      <c r="B2999" s="5"/>
      <c r="C2999" s="5"/>
      <c r="D2999" s="5"/>
      <c r="E2999" s="5"/>
      <c r="F2999" s="5"/>
      <c r="G2999" s="7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>
      <c r="A3000" s="5"/>
      <c r="B3000" s="5"/>
      <c r="C3000" s="5"/>
      <c r="D3000" s="5"/>
      <c r="E3000" s="5"/>
      <c r="F3000" s="5"/>
      <c r="G3000" s="7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>
      <c r="A3001" s="5"/>
      <c r="B3001" s="5"/>
      <c r="C3001" s="5"/>
      <c r="D3001" s="5"/>
      <c r="E3001" s="5"/>
      <c r="F3001" s="5"/>
      <c r="G3001" s="7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>
      <c r="A3002" s="5"/>
      <c r="B3002" s="5"/>
      <c r="C3002" s="5"/>
      <c r="D3002" s="5"/>
      <c r="E3002" s="5"/>
      <c r="F3002" s="5"/>
      <c r="G3002" s="7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>
      <c r="A3003" s="5"/>
      <c r="B3003" s="5"/>
      <c r="C3003" s="5"/>
      <c r="D3003" s="5"/>
      <c r="E3003" s="5"/>
      <c r="F3003" s="5"/>
      <c r="G3003" s="7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>
      <c r="A3004" s="5"/>
      <c r="B3004" s="5"/>
      <c r="C3004" s="5"/>
      <c r="D3004" s="5"/>
      <c r="E3004" s="5"/>
      <c r="F3004" s="5"/>
      <c r="G3004" s="7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>
      <c r="A3005" s="5"/>
      <c r="B3005" s="5"/>
      <c r="C3005" s="5"/>
      <c r="D3005" s="5"/>
      <c r="E3005" s="5"/>
      <c r="F3005" s="5"/>
      <c r="G3005" s="7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>
      <c r="A3006" s="5"/>
      <c r="B3006" s="5"/>
      <c r="C3006" s="5"/>
      <c r="D3006" s="5"/>
      <c r="E3006" s="5"/>
      <c r="F3006" s="5"/>
      <c r="G3006" s="7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>
      <c r="A3007" s="5"/>
      <c r="B3007" s="5"/>
      <c r="C3007" s="5"/>
      <c r="D3007" s="5"/>
      <c r="E3007" s="5"/>
      <c r="F3007" s="5"/>
      <c r="G3007" s="7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>
      <c r="A3008" s="5"/>
      <c r="B3008" s="5"/>
      <c r="C3008" s="5"/>
      <c r="D3008" s="5"/>
      <c r="E3008" s="5"/>
      <c r="F3008" s="5"/>
      <c r="G3008" s="7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>
      <c r="A3009" s="5"/>
      <c r="B3009" s="5"/>
      <c r="C3009" s="5"/>
      <c r="D3009" s="5"/>
      <c r="E3009" s="5"/>
      <c r="F3009" s="5"/>
      <c r="G3009" s="7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>
      <c r="A3010" s="5"/>
      <c r="B3010" s="5"/>
      <c r="C3010" s="5"/>
      <c r="D3010" s="5"/>
      <c r="E3010" s="5"/>
      <c r="F3010" s="5"/>
      <c r="G3010" s="7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>
      <c r="A3011" s="5"/>
      <c r="B3011" s="5"/>
      <c r="C3011" s="5"/>
      <c r="D3011" s="5"/>
      <c r="E3011" s="5"/>
      <c r="F3011" s="5"/>
      <c r="G3011" s="7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>
      <c r="A3012" s="5"/>
      <c r="B3012" s="5"/>
      <c r="C3012" s="5"/>
      <c r="D3012" s="5"/>
      <c r="E3012" s="5"/>
      <c r="F3012" s="5"/>
      <c r="G3012" s="7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>
      <c r="A3013" s="5"/>
      <c r="B3013" s="5"/>
      <c r="C3013" s="5"/>
      <c r="D3013" s="5"/>
      <c r="E3013" s="5"/>
      <c r="F3013" s="5"/>
      <c r="G3013" s="7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>
      <c r="A3014" s="5"/>
      <c r="B3014" s="5"/>
      <c r="C3014" s="5"/>
      <c r="D3014" s="5"/>
      <c r="E3014" s="5"/>
      <c r="F3014" s="5"/>
      <c r="G3014" s="7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>
      <c r="A3015" s="5"/>
      <c r="B3015" s="5"/>
      <c r="C3015" s="5"/>
      <c r="D3015" s="5"/>
      <c r="E3015" s="5"/>
      <c r="F3015" s="5"/>
      <c r="G3015" s="7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>
      <c r="A3016" s="5"/>
      <c r="B3016" s="5"/>
      <c r="C3016" s="5"/>
      <c r="D3016" s="5"/>
      <c r="E3016" s="5"/>
      <c r="F3016" s="5"/>
      <c r="G3016" s="7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>
      <c r="A3017" s="5"/>
      <c r="B3017" s="5"/>
      <c r="C3017" s="5"/>
      <c r="D3017" s="5"/>
      <c r="E3017" s="5"/>
      <c r="F3017" s="5"/>
      <c r="G3017" s="7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>
      <c r="A3018" s="5"/>
      <c r="B3018" s="5"/>
      <c r="C3018" s="5"/>
      <c r="D3018" s="5"/>
      <c r="E3018" s="5"/>
      <c r="F3018" s="5"/>
      <c r="G3018" s="7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>
      <c r="A3019" s="5"/>
      <c r="B3019" s="5"/>
      <c r="C3019" s="5"/>
      <c r="D3019" s="5"/>
      <c r="E3019" s="5"/>
      <c r="F3019" s="5"/>
      <c r="G3019" s="7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>
      <c r="A3020" s="5"/>
      <c r="B3020" s="5"/>
      <c r="C3020" s="5"/>
      <c r="D3020" s="5"/>
      <c r="E3020" s="5"/>
      <c r="F3020" s="5"/>
      <c r="G3020" s="7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>
      <c r="A3021" s="5"/>
      <c r="B3021" s="5"/>
      <c r="C3021" s="5"/>
      <c r="D3021" s="5"/>
      <c r="E3021" s="5"/>
      <c r="F3021" s="5"/>
      <c r="G3021" s="7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>
      <c r="A3022" s="5"/>
      <c r="B3022" s="5"/>
      <c r="C3022" s="5"/>
      <c r="D3022" s="5"/>
      <c r="E3022" s="5"/>
      <c r="F3022" s="5"/>
      <c r="G3022" s="7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>
      <c r="A3023" s="5"/>
      <c r="B3023" s="5"/>
      <c r="C3023" s="5"/>
      <c r="D3023" s="5"/>
      <c r="E3023" s="5"/>
      <c r="F3023" s="5"/>
      <c r="G3023" s="7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>
      <c r="A3024" s="5"/>
      <c r="B3024" s="5"/>
      <c r="C3024" s="5"/>
      <c r="D3024" s="5"/>
      <c r="E3024" s="5"/>
      <c r="F3024" s="5"/>
      <c r="G3024" s="7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>
      <c r="A3025" s="5"/>
      <c r="B3025" s="5"/>
      <c r="C3025" s="5"/>
      <c r="D3025" s="5"/>
      <c r="E3025" s="5"/>
      <c r="F3025" s="5"/>
      <c r="G3025" s="7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>
      <c r="A3026" s="5"/>
      <c r="B3026" s="5"/>
      <c r="C3026" s="5"/>
      <c r="D3026" s="5"/>
      <c r="E3026" s="5"/>
      <c r="F3026" s="5"/>
      <c r="G3026" s="7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>
      <c r="A3027" s="5"/>
      <c r="B3027" s="5"/>
      <c r="C3027" s="5"/>
      <c r="D3027" s="5"/>
      <c r="E3027" s="5"/>
      <c r="F3027" s="5"/>
      <c r="G3027" s="7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>
      <c r="A3028" s="5"/>
      <c r="B3028" s="5"/>
      <c r="C3028" s="5"/>
      <c r="D3028" s="5"/>
      <c r="E3028" s="5"/>
      <c r="F3028" s="5"/>
      <c r="G3028" s="7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>
      <c r="A3029" s="5"/>
      <c r="B3029" s="5"/>
      <c r="C3029" s="5"/>
      <c r="D3029" s="5"/>
      <c r="E3029" s="5"/>
      <c r="F3029" s="5"/>
      <c r="G3029" s="7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>
      <c r="A3030" s="5"/>
      <c r="B3030" s="5"/>
      <c r="C3030" s="5"/>
      <c r="D3030" s="5"/>
      <c r="E3030" s="5"/>
      <c r="F3030" s="5"/>
      <c r="G3030" s="7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>
      <c r="A3031" s="5"/>
      <c r="B3031" s="5"/>
      <c r="C3031" s="5"/>
      <c r="D3031" s="5"/>
      <c r="E3031" s="5"/>
      <c r="F3031" s="5"/>
      <c r="G3031" s="7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>
      <c r="A3032" s="5"/>
      <c r="B3032" s="5"/>
      <c r="C3032" s="5"/>
      <c r="D3032" s="5"/>
      <c r="E3032" s="5"/>
      <c r="F3032" s="5"/>
      <c r="G3032" s="7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>
      <c r="A3033" s="5"/>
      <c r="B3033" s="5"/>
      <c r="C3033" s="5"/>
      <c r="D3033" s="5"/>
      <c r="E3033" s="5"/>
      <c r="F3033" s="5"/>
      <c r="G3033" s="7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>
      <c r="A3034" s="5"/>
      <c r="B3034" s="5"/>
      <c r="C3034" s="5"/>
      <c r="D3034" s="5"/>
      <c r="E3034" s="5"/>
      <c r="F3034" s="5"/>
      <c r="G3034" s="7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>
      <c r="A3035" s="5"/>
      <c r="B3035" s="5"/>
      <c r="C3035" s="5"/>
      <c r="D3035" s="5"/>
      <c r="E3035" s="5"/>
      <c r="F3035" s="5"/>
      <c r="G3035" s="7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>
      <c r="A3036" s="5"/>
      <c r="B3036" s="5"/>
      <c r="C3036" s="5"/>
      <c r="D3036" s="5"/>
      <c r="E3036" s="5"/>
      <c r="F3036" s="5"/>
      <c r="G3036" s="7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>
      <c r="A3037" s="5"/>
      <c r="B3037" s="5"/>
      <c r="C3037" s="5"/>
      <c r="D3037" s="5"/>
      <c r="E3037" s="5"/>
      <c r="F3037" s="5"/>
      <c r="G3037" s="7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>
      <c r="A3038" s="5"/>
      <c r="B3038" s="5"/>
      <c r="C3038" s="5"/>
      <c r="D3038" s="5"/>
      <c r="E3038" s="5"/>
      <c r="F3038" s="5"/>
      <c r="G3038" s="7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>
      <c r="A3039" s="5"/>
      <c r="B3039" s="5"/>
      <c r="C3039" s="5"/>
      <c r="D3039" s="5"/>
      <c r="E3039" s="5"/>
      <c r="F3039" s="5"/>
      <c r="G3039" s="7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>
      <c r="A3040" s="5"/>
      <c r="B3040" s="5"/>
      <c r="C3040" s="5"/>
      <c r="D3040" s="5"/>
      <c r="E3040" s="5"/>
      <c r="F3040" s="5"/>
      <c r="G3040" s="7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>
      <c r="A3041" s="5"/>
      <c r="B3041" s="5"/>
      <c r="C3041" s="5"/>
      <c r="D3041" s="5"/>
      <c r="E3041" s="5"/>
      <c r="F3041" s="5"/>
      <c r="G3041" s="7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>
      <c r="A3042" s="5"/>
      <c r="B3042" s="5"/>
      <c r="C3042" s="5"/>
      <c r="D3042" s="5"/>
      <c r="E3042" s="5"/>
      <c r="F3042" s="5"/>
      <c r="G3042" s="7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>
      <c r="A3043" s="5"/>
      <c r="B3043" s="5"/>
      <c r="C3043" s="5"/>
      <c r="D3043" s="5"/>
      <c r="E3043" s="5"/>
      <c r="F3043" s="5"/>
      <c r="G3043" s="7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>
      <c r="A3044" s="5"/>
      <c r="B3044" s="5"/>
      <c r="C3044" s="5"/>
      <c r="D3044" s="5"/>
      <c r="E3044" s="5"/>
      <c r="F3044" s="5"/>
      <c r="G3044" s="7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>
      <c r="A3045" s="5"/>
      <c r="B3045" s="5"/>
      <c r="C3045" s="5"/>
      <c r="D3045" s="5"/>
      <c r="E3045" s="5"/>
      <c r="F3045" s="5"/>
      <c r="G3045" s="7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>
      <c r="A3046" s="5"/>
      <c r="B3046" s="5"/>
      <c r="C3046" s="5"/>
      <c r="D3046" s="5"/>
      <c r="E3046" s="5"/>
      <c r="F3046" s="5"/>
      <c r="G3046" s="7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>
      <c r="A3047" s="5"/>
      <c r="B3047" s="5"/>
      <c r="C3047" s="5"/>
      <c r="D3047" s="5"/>
      <c r="E3047" s="5"/>
      <c r="F3047" s="5"/>
      <c r="G3047" s="7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>
      <c r="A3048" s="5"/>
      <c r="B3048" s="5"/>
      <c r="C3048" s="5"/>
      <c r="D3048" s="5"/>
      <c r="E3048" s="5"/>
      <c r="F3048" s="5"/>
      <c r="G3048" s="7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>
      <c r="A3049" s="5"/>
      <c r="B3049" s="5"/>
      <c r="C3049" s="5"/>
      <c r="D3049" s="5"/>
      <c r="E3049" s="5"/>
      <c r="F3049" s="5"/>
      <c r="G3049" s="7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>
      <c r="A3050" s="5"/>
      <c r="B3050" s="5"/>
      <c r="C3050" s="5"/>
      <c r="D3050" s="5"/>
      <c r="E3050" s="5"/>
      <c r="F3050" s="5"/>
      <c r="G3050" s="7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>
      <c r="A3051" s="5"/>
      <c r="B3051" s="5"/>
      <c r="C3051" s="5"/>
      <c r="D3051" s="5"/>
      <c r="E3051" s="5"/>
      <c r="F3051" s="5"/>
      <c r="G3051" s="7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>
      <c r="A3052" s="5"/>
      <c r="B3052" s="5"/>
      <c r="C3052" s="5"/>
      <c r="D3052" s="5"/>
      <c r="E3052" s="5"/>
      <c r="F3052" s="5"/>
      <c r="G3052" s="7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>
      <c r="A3053" s="5"/>
      <c r="B3053" s="5"/>
      <c r="C3053" s="5"/>
      <c r="D3053" s="5"/>
      <c r="E3053" s="5"/>
      <c r="F3053" s="5"/>
      <c r="G3053" s="7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>
      <c r="A3054" s="5"/>
      <c r="B3054" s="5"/>
      <c r="C3054" s="5"/>
      <c r="D3054" s="5"/>
      <c r="E3054" s="5"/>
      <c r="F3054" s="5"/>
      <c r="G3054" s="7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>
      <c r="A3055" s="5"/>
      <c r="B3055" s="5"/>
      <c r="C3055" s="5"/>
      <c r="D3055" s="5"/>
      <c r="E3055" s="5"/>
      <c r="F3055" s="5"/>
      <c r="G3055" s="7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>
      <c r="A3056" s="5"/>
      <c r="B3056" s="5"/>
      <c r="C3056" s="5"/>
      <c r="D3056" s="5"/>
      <c r="E3056" s="5"/>
      <c r="F3056" s="5"/>
      <c r="G3056" s="7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>
      <c r="A3057" s="5"/>
      <c r="B3057" s="5"/>
      <c r="C3057" s="5"/>
      <c r="D3057" s="5"/>
      <c r="E3057" s="5"/>
      <c r="F3057" s="5"/>
      <c r="G3057" s="7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>
      <c r="A3058" s="5"/>
      <c r="B3058" s="5"/>
      <c r="C3058" s="5"/>
      <c r="D3058" s="5"/>
      <c r="E3058" s="5"/>
      <c r="F3058" s="5"/>
      <c r="G3058" s="7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>
      <c r="A3059" s="5"/>
      <c r="B3059" s="5"/>
      <c r="C3059" s="5"/>
      <c r="D3059" s="5"/>
      <c r="E3059" s="5"/>
      <c r="F3059" s="5"/>
      <c r="G3059" s="7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>
      <c r="A3060" s="5"/>
      <c r="B3060" s="5"/>
      <c r="C3060" s="5"/>
      <c r="D3060" s="5"/>
      <c r="E3060" s="5"/>
      <c r="F3060" s="5"/>
      <c r="G3060" s="7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>
      <c r="A3061" s="5"/>
      <c r="B3061" s="5"/>
      <c r="C3061" s="5"/>
      <c r="D3061" s="5"/>
      <c r="E3061" s="5"/>
      <c r="F3061" s="5"/>
      <c r="G3061" s="7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>
      <c r="A3062" s="5"/>
      <c r="B3062" s="5"/>
      <c r="C3062" s="5"/>
      <c r="D3062" s="5"/>
      <c r="E3062" s="5"/>
      <c r="F3062" s="5"/>
      <c r="G3062" s="7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>
      <c r="A3063" s="5"/>
      <c r="B3063" s="5"/>
      <c r="C3063" s="5"/>
      <c r="D3063" s="5"/>
      <c r="E3063" s="5"/>
      <c r="F3063" s="5"/>
      <c r="G3063" s="7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>
      <c r="A3064" s="5"/>
      <c r="B3064" s="5"/>
      <c r="C3064" s="5"/>
      <c r="D3064" s="5"/>
      <c r="E3064" s="5"/>
      <c r="F3064" s="5"/>
      <c r="G3064" s="7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>
      <c r="A3065" s="5"/>
      <c r="B3065" s="5"/>
      <c r="C3065" s="5"/>
      <c r="D3065" s="5"/>
      <c r="E3065" s="5"/>
      <c r="F3065" s="5"/>
      <c r="G3065" s="7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>
      <c r="A3066" s="5"/>
      <c r="B3066" s="5"/>
      <c r="C3066" s="5"/>
      <c r="D3066" s="5"/>
      <c r="E3066" s="5"/>
      <c r="F3066" s="5"/>
      <c r="G3066" s="7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>
      <c r="A3067" s="5"/>
      <c r="B3067" s="5"/>
      <c r="C3067" s="5"/>
      <c r="D3067" s="5"/>
      <c r="E3067" s="5"/>
      <c r="F3067" s="5"/>
      <c r="G3067" s="7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>
      <c r="A3068" s="5"/>
      <c r="B3068" s="5"/>
      <c r="C3068" s="5"/>
      <c r="D3068" s="5"/>
      <c r="E3068" s="5"/>
      <c r="F3068" s="5"/>
      <c r="G3068" s="7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>
      <c r="A3069" s="5"/>
      <c r="B3069" s="5"/>
      <c r="C3069" s="5"/>
      <c r="D3069" s="5"/>
      <c r="E3069" s="5"/>
      <c r="F3069" s="5"/>
      <c r="G3069" s="7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>
      <c r="A3070" s="5"/>
      <c r="B3070" s="5"/>
      <c r="C3070" s="5"/>
      <c r="D3070" s="5"/>
      <c r="E3070" s="5"/>
      <c r="F3070" s="5"/>
      <c r="G3070" s="7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>
      <c r="A3071" s="5"/>
      <c r="B3071" s="5"/>
      <c r="C3071" s="5"/>
      <c r="D3071" s="5"/>
      <c r="E3071" s="5"/>
      <c r="F3071" s="5"/>
      <c r="G3071" s="7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>
      <c r="A3072" s="5"/>
      <c r="B3072" s="5"/>
      <c r="C3072" s="5"/>
      <c r="D3072" s="5"/>
      <c r="E3072" s="5"/>
      <c r="F3072" s="5"/>
      <c r="G3072" s="7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>
      <c r="A3073" s="5"/>
      <c r="B3073" s="5"/>
      <c r="C3073" s="5"/>
      <c r="D3073" s="5"/>
      <c r="E3073" s="5"/>
      <c r="F3073" s="5"/>
      <c r="G3073" s="7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>
      <c r="A3074" s="5"/>
      <c r="B3074" s="5"/>
      <c r="C3074" s="5"/>
      <c r="D3074" s="5"/>
      <c r="E3074" s="5"/>
      <c r="F3074" s="5"/>
      <c r="G3074" s="7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>
      <c r="A3075" s="5"/>
      <c r="B3075" s="5"/>
      <c r="C3075" s="5"/>
      <c r="D3075" s="5"/>
      <c r="E3075" s="5"/>
      <c r="F3075" s="5"/>
      <c r="G3075" s="7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>
      <c r="A3076" s="5"/>
      <c r="B3076" s="5"/>
      <c r="C3076" s="5"/>
      <c r="D3076" s="5"/>
      <c r="E3076" s="5"/>
      <c r="F3076" s="5"/>
      <c r="G3076" s="7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>
      <c r="A3077" s="5"/>
      <c r="B3077" s="5"/>
      <c r="C3077" s="5"/>
      <c r="D3077" s="5"/>
      <c r="E3077" s="5"/>
      <c r="F3077" s="5"/>
      <c r="G3077" s="7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>
      <c r="A3078" s="5"/>
      <c r="B3078" s="5"/>
      <c r="C3078" s="5"/>
      <c r="D3078" s="5"/>
      <c r="E3078" s="5"/>
      <c r="F3078" s="5"/>
      <c r="G3078" s="7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>
      <c r="A3079" s="5"/>
      <c r="B3079" s="5"/>
      <c r="C3079" s="5"/>
      <c r="D3079" s="5"/>
      <c r="E3079" s="5"/>
      <c r="F3079" s="5"/>
      <c r="G3079" s="7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>
      <c r="A3080" s="5"/>
      <c r="B3080" s="5"/>
      <c r="C3080" s="5"/>
      <c r="D3080" s="5"/>
      <c r="E3080" s="5"/>
      <c r="F3080" s="5"/>
      <c r="G3080" s="7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>
      <c r="A3081" s="5"/>
      <c r="B3081" s="5"/>
      <c r="C3081" s="5"/>
      <c r="D3081" s="5"/>
      <c r="E3081" s="5"/>
      <c r="F3081" s="5"/>
      <c r="G3081" s="7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>
      <c r="A3082" s="5"/>
      <c r="B3082" s="5"/>
      <c r="C3082" s="5"/>
      <c r="D3082" s="5"/>
      <c r="E3082" s="5"/>
      <c r="F3082" s="5"/>
      <c r="G3082" s="7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>
      <c r="A3083" s="5"/>
      <c r="B3083" s="5"/>
      <c r="C3083" s="5"/>
      <c r="D3083" s="5"/>
      <c r="E3083" s="5"/>
      <c r="F3083" s="5"/>
      <c r="G3083" s="7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>
      <c r="A3084" s="5"/>
      <c r="B3084" s="5"/>
      <c r="C3084" s="5"/>
      <c r="D3084" s="5"/>
      <c r="E3084" s="5"/>
      <c r="F3084" s="5"/>
      <c r="G3084" s="7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>
      <c r="A3085" s="5"/>
      <c r="B3085" s="5"/>
      <c r="C3085" s="5"/>
      <c r="D3085" s="5"/>
      <c r="E3085" s="5"/>
      <c r="F3085" s="5"/>
      <c r="G3085" s="7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>
      <c r="A3086" s="5"/>
      <c r="B3086" s="5"/>
      <c r="C3086" s="5"/>
      <c r="D3086" s="5"/>
      <c r="E3086" s="5"/>
      <c r="F3086" s="5"/>
      <c r="G3086" s="7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>
      <c r="A3087" s="5"/>
      <c r="B3087" s="5"/>
      <c r="C3087" s="5"/>
      <c r="D3087" s="5"/>
      <c r="E3087" s="5"/>
      <c r="F3087" s="5"/>
      <c r="G3087" s="7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>
      <c r="A3088" s="5"/>
      <c r="B3088" s="5"/>
      <c r="C3088" s="5"/>
      <c r="D3088" s="5"/>
      <c r="E3088" s="5"/>
      <c r="F3088" s="5"/>
      <c r="G3088" s="7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>
      <c r="A3089" s="5"/>
      <c r="B3089" s="5"/>
      <c r="C3089" s="5"/>
      <c r="D3089" s="5"/>
      <c r="E3089" s="5"/>
      <c r="F3089" s="5"/>
      <c r="G3089" s="7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>
      <c r="A3090" s="5"/>
      <c r="B3090" s="5"/>
      <c r="C3090" s="5"/>
      <c r="D3090" s="5"/>
      <c r="E3090" s="5"/>
      <c r="F3090" s="5"/>
      <c r="G3090" s="7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>
      <c r="A3091" s="5"/>
      <c r="B3091" s="5"/>
      <c r="C3091" s="5"/>
      <c r="D3091" s="5"/>
      <c r="E3091" s="5"/>
      <c r="F3091" s="5"/>
      <c r="G3091" s="7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>
      <c r="A3092" s="5"/>
      <c r="B3092" s="5"/>
      <c r="C3092" s="5"/>
      <c r="D3092" s="5"/>
      <c r="E3092" s="5"/>
      <c r="F3092" s="5"/>
      <c r="G3092" s="7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>
      <c r="A3093" s="5"/>
      <c r="B3093" s="5"/>
      <c r="C3093" s="5"/>
      <c r="D3093" s="5"/>
      <c r="E3093" s="5"/>
      <c r="F3093" s="5"/>
      <c r="G3093" s="7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>
      <c r="A3094" s="5"/>
      <c r="B3094" s="5"/>
      <c r="C3094" s="5"/>
      <c r="D3094" s="5"/>
      <c r="E3094" s="5"/>
      <c r="F3094" s="5"/>
      <c r="G3094" s="7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>
      <c r="A3095" s="5"/>
      <c r="B3095" s="5"/>
      <c r="C3095" s="5"/>
      <c r="D3095" s="5"/>
      <c r="E3095" s="5"/>
      <c r="F3095" s="5"/>
      <c r="G3095" s="7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>
      <c r="A3096" s="5"/>
      <c r="B3096" s="5"/>
      <c r="C3096" s="5"/>
      <c r="D3096" s="5"/>
      <c r="E3096" s="5"/>
      <c r="F3096" s="5"/>
      <c r="G3096" s="7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>
      <c r="A3097" s="5"/>
      <c r="B3097" s="5"/>
      <c r="C3097" s="5"/>
      <c r="D3097" s="5"/>
      <c r="E3097" s="5"/>
      <c r="F3097" s="5"/>
      <c r="G3097" s="7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>
      <c r="A3098" s="5"/>
      <c r="B3098" s="5"/>
      <c r="C3098" s="5"/>
      <c r="D3098" s="5"/>
      <c r="E3098" s="5"/>
      <c r="F3098" s="5"/>
      <c r="G3098" s="7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>
      <c r="A3099" s="5"/>
      <c r="B3099" s="5"/>
      <c r="C3099" s="5"/>
      <c r="D3099" s="5"/>
      <c r="E3099" s="5"/>
      <c r="F3099" s="5"/>
      <c r="G3099" s="7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>
      <c r="A3100" s="5"/>
      <c r="B3100" s="5"/>
      <c r="C3100" s="5"/>
      <c r="D3100" s="5"/>
      <c r="E3100" s="5"/>
      <c r="F3100" s="5"/>
      <c r="G3100" s="7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>
      <c r="A3101" s="5"/>
      <c r="B3101" s="5"/>
      <c r="C3101" s="5"/>
      <c r="D3101" s="5"/>
      <c r="E3101" s="5"/>
      <c r="F3101" s="5"/>
      <c r="G3101" s="7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>
      <c r="A3102" s="5"/>
      <c r="B3102" s="5"/>
      <c r="C3102" s="5"/>
      <c r="D3102" s="5"/>
      <c r="E3102" s="5"/>
      <c r="F3102" s="5"/>
      <c r="G3102" s="7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>
      <c r="A3103" s="5"/>
      <c r="B3103" s="5"/>
      <c r="C3103" s="5"/>
      <c r="D3103" s="5"/>
      <c r="E3103" s="5"/>
      <c r="F3103" s="5"/>
      <c r="G3103" s="7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>
      <c r="A3104" s="5"/>
      <c r="B3104" s="5"/>
      <c r="C3104" s="5"/>
      <c r="D3104" s="5"/>
      <c r="E3104" s="5"/>
      <c r="F3104" s="5"/>
      <c r="G3104" s="7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>
      <c r="A3105" s="5"/>
      <c r="B3105" s="5"/>
      <c r="C3105" s="5"/>
      <c r="D3105" s="5"/>
      <c r="E3105" s="5"/>
      <c r="F3105" s="5"/>
      <c r="G3105" s="7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>
      <c r="A3106" s="5"/>
      <c r="B3106" s="5"/>
      <c r="C3106" s="5"/>
      <c r="D3106" s="5"/>
      <c r="E3106" s="5"/>
      <c r="F3106" s="5"/>
      <c r="G3106" s="7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>
      <c r="A3107" s="5"/>
      <c r="B3107" s="5"/>
      <c r="C3107" s="5"/>
      <c r="D3107" s="5"/>
      <c r="E3107" s="5"/>
      <c r="F3107" s="5"/>
      <c r="G3107" s="7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>
      <c r="A3108" s="5"/>
      <c r="B3108" s="5"/>
      <c r="C3108" s="5"/>
      <c r="D3108" s="5"/>
      <c r="E3108" s="5"/>
      <c r="F3108" s="5"/>
      <c r="G3108" s="7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>
      <c r="A3109" s="5"/>
      <c r="B3109" s="5"/>
      <c r="C3109" s="5"/>
      <c r="D3109" s="5"/>
      <c r="E3109" s="5"/>
      <c r="F3109" s="5"/>
      <c r="G3109" s="7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>
      <c r="A3110" s="5"/>
      <c r="B3110" s="5"/>
      <c r="C3110" s="5"/>
      <c r="D3110" s="5"/>
      <c r="E3110" s="5"/>
      <c r="F3110" s="5"/>
      <c r="G3110" s="7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>
      <c r="A3111" s="5"/>
      <c r="B3111" s="5"/>
      <c r="C3111" s="5"/>
      <c r="D3111" s="5"/>
      <c r="E3111" s="5"/>
      <c r="F3111" s="5"/>
      <c r="G3111" s="7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>
      <c r="A3112" s="5"/>
      <c r="B3112" s="5"/>
      <c r="C3112" s="5"/>
      <c r="D3112" s="5"/>
      <c r="E3112" s="5"/>
      <c r="F3112" s="5"/>
      <c r="G3112" s="7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>
      <c r="A3113" s="5"/>
      <c r="B3113" s="5"/>
      <c r="C3113" s="5"/>
      <c r="D3113" s="5"/>
      <c r="E3113" s="5"/>
      <c r="F3113" s="5"/>
      <c r="G3113" s="7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>
      <c r="A3114" s="5"/>
      <c r="B3114" s="5"/>
      <c r="C3114" s="5"/>
      <c r="D3114" s="5"/>
      <c r="E3114" s="5"/>
      <c r="F3114" s="5"/>
      <c r="G3114" s="7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>
      <c r="A3115" s="5"/>
      <c r="B3115" s="5"/>
      <c r="C3115" s="5"/>
      <c r="D3115" s="5"/>
      <c r="E3115" s="5"/>
      <c r="F3115" s="5"/>
      <c r="G3115" s="7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>
      <c r="A3116" s="5"/>
      <c r="B3116" s="5"/>
      <c r="C3116" s="5"/>
      <c r="D3116" s="5"/>
      <c r="E3116" s="5"/>
      <c r="F3116" s="5"/>
      <c r="G3116" s="7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>
      <c r="A3117" s="5"/>
      <c r="B3117" s="5"/>
      <c r="C3117" s="5"/>
      <c r="D3117" s="5"/>
      <c r="E3117" s="5"/>
      <c r="F3117" s="5"/>
      <c r="G3117" s="7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>
      <c r="A3118" s="5"/>
      <c r="B3118" s="5"/>
      <c r="C3118" s="5"/>
      <c r="D3118" s="5"/>
      <c r="E3118" s="5"/>
      <c r="F3118" s="5"/>
      <c r="G3118" s="7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>
      <c r="A3119" s="5"/>
      <c r="B3119" s="5"/>
      <c r="C3119" s="5"/>
      <c r="D3119" s="5"/>
      <c r="E3119" s="5"/>
      <c r="F3119" s="5"/>
      <c r="G3119" s="7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>
      <c r="A3120" s="5"/>
      <c r="B3120" s="5"/>
      <c r="C3120" s="5"/>
      <c r="D3120" s="5"/>
      <c r="E3120" s="5"/>
      <c r="F3120" s="5"/>
      <c r="G3120" s="7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>
      <c r="A3121" s="5"/>
      <c r="B3121" s="5"/>
      <c r="C3121" s="5"/>
      <c r="D3121" s="5"/>
      <c r="E3121" s="5"/>
      <c r="F3121" s="5"/>
      <c r="G3121" s="7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>
      <c r="A3122" s="5"/>
      <c r="B3122" s="5"/>
      <c r="C3122" s="5"/>
      <c r="D3122" s="5"/>
      <c r="E3122" s="5"/>
      <c r="F3122" s="5"/>
      <c r="G3122" s="7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>
      <c r="A3123" s="5"/>
      <c r="B3123" s="5"/>
      <c r="C3123" s="5"/>
      <c r="D3123" s="5"/>
      <c r="E3123" s="5"/>
      <c r="F3123" s="5"/>
      <c r="G3123" s="7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>
      <c r="A3124" s="5"/>
      <c r="B3124" s="5"/>
      <c r="C3124" s="5"/>
      <c r="D3124" s="5"/>
      <c r="E3124" s="5"/>
      <c r="F3124" s="5"/>
      <c r="G3124" s="7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>
      <c r="A3125" s="5"/>
      <c r="B3125" s="5"/>
      <c r="C3125" s="5"/>
      <c r="D3125" s="5"/>
      <c r="E3125" s="5"/>
      <c r="F3125" s="5"/>
      <c r="G3125" s="7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>
      <c r="A3126" s="5"/>
      <c r="B3126" s="5"/>
      <c r="C3126" s="5"/>
      <c r="D3126" s="5"/>
      <c r="E3126" s="5"/>
      <c r="F3126" s="5"/>
      <c r="G3126" s="7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>
      <c r="A3127" s="5"/>
      <c r="B3127" s="5"/>
      <c r="C3127" s="5"/>
      <c r="D3127" s="5"/>
      <c r="E3127" s="5"/>
      <c r="F3127" s="5"/>
      <c r="G3127" s="7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>
      <c r="A3128" s="5"/>
      <c r="B3128" s="5"/>
      <c r="C3128" s="5"/>
      <c r="D3128" s="5"/>
      <c r="E3128" s="5"/>
      <c r="F3128" s="5"/>
      <c r="G3128" s="7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>
      <c r="A3129" s="5"/>
      <c r="B3129" s="5"/>
      <c r="C3129" s="5"/>
      <c r="D3129" s="5"/>
      <c r="E3129" s="5"/>
      <c r="F3129" s="5"/>
      <c r="G3129" s="7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>
      <c r="A3130" s="5"/>
      <c r="B3130" s="5"/>
      <c r="C3130" s="5"/>
      <c r="D3130" s="5"/>
      <c r="E3130" s="5"/>
      <c r="F3130" s="5"/>
      <c r="G3130" s="7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>
      <c r="A3131" s="5"/>
      <c r="B3131" s="5"/>
      <c r="C3131" s="5"/>
      <c r="D3131" s="5"/>
      <c r="E3131" s="5"/>
      <c r="F3131" s="5"/>
      <c r="G3131" s="7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>
      <c r="A3132" s="5"/>
      <c r="B3132" s="5"/>
      <c r="C3132" s="5"/>
      <c r="D3132" s="5"/>
      <c r="E3132" s="5"/>
      <c r="F3132" s="5"/>
      <c r="G3132" s="7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>
      <c r="A3133" s="5"/>
      <c r="B3133" s="5"/>
      <c r="C3133" s="5"/>
      <c r="D3133" s="5"/>
      <c r="E3133" s="5"/>
      <c r="F3133" s="5"/>
      <c r="G3133" s="7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>
      <c r="A3134" s="5"/>
      <c r="B3134" s="5"/>
      <c r="C3134" s="5"/>
      <c r="D3134" s="5"/>
      <c r="E3134" s="5"/>
      <c r="F3134" s="5"/>
      <c r="G3134" s="7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>
      <c r="A3135" s="5"/>
      <c r="B3135" s="5"/>
      <c r="C3135" s="5"/>
      <c r="D3135" s="5"/>
      <c r="E3135" s="5"/>
      <c r="F3135" s="5"/>
      <c r="G3135" s="7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>
      <c r="A3136" s="5"/>
      <c r="B3136" s="5"/>
      <c r="C3136" s="5"/>
      <c r="D3136" s="5"/>
      <c r="E3136" s="5"/>
      <c r="F3136" s="5"/>
      <c r="G3136" s="7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>
      <c r="A3137" s="5"/>
      <c r="B3137" s="5"/>
      <c r="C3137" s="5"/>
      <c r="D3137" s="5"/>
      <c r="E3137" s="5"/>
      <c r="F3137" s="5"/>
      <c r="G3137" s="7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>
      <c r="A3138" s="5"/>
      <c r="B3138" s="5"/>
      <c r="C3138" s="5"/>
      <c r="D3138" s="5"/>
      <c r="E3138" s="5"/>
      <c r="F3138" s="5"/>
      <c r="G3138" s="7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>
      <c r="A3139" s="5"/>
      <c r="B3139" s="5"/>
      <c r="C3139" s="5"/>
      <c r="D3139" s="5"/>
      <c r="E3139" s="5"/>
      <c r="F3139" s="5"/>
      <c r="G3139" s="7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>
      <c r="A3140" s="5"/>
      <c r="B3140" s="5"/>
      <c r="C3140" s="5"/>
      <c r="D3140" s="5"/>
      <c r="E3140" s="5"/>
      <c r="F3140" s="5"/>
      <c r="G3140" s="7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>
      <c r="A3141" s="5"/>
      <c r="B3141" s="5"/>
      <c r="C3141" s="5"/>
      <c r="D3141" s="5"/>
      <c r="E3141" s="5"/>
      <c r="F3141" s="5"/>
      <c r="G3141" s="7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>
      <c r="A3142" s="5"/>
      <c r="B3142" s="5"/>
      <c r="C3142" s="5"/>
      <c r="D3142" s="5"/>
      <c r="E3142" s="5"/>
      <c r="F3142" s="5"/>
      <c r="G3142" s="7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>
      <c r="A3143" s="5"/>
      <c r="B3143" s="5"/>
      <c r="C3143" s="5"/>
      <c r="D3143" s="5"/>
      <c r="E3143" s="5"/>
      <c r="F3143" s="5"/>
      <c r="G3143" s="7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>
      <c r="A3144" s="5"/>
      <c r="B3144" s="5"/>
      <c r="C3144" s="5"/>
      <c r="D3144" s="5"/>
      <c r="E3144" s="5"/>
      <c r="F3144" s="5"/>
      <c r="G3144" s="7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>
      <c r="A3145" s="5"/>
      <c r="B3145" s="5"/>
      <c r="C3145" s="5"/>
      <c r="D3145" s="5"/>
      <c r="E3145" s="5"/>
      <c r="F3145" s="5"/>
      <c r="G3145" s="7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>
      <c r="A3146" s="5"/>
      <c r="B3146" s="5"/>
      <c r="C3146" s="5"/>
      <c r="D3146" s="5"/>
      <c r="E3146" s="5"/>
      <c r="F3146" s="5"/>
      <c r="G3146" s="7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>
      <c r="A3147" s="5"/>
      <c r="B3147" s="5"/>
      <c r="C3147" s="5"/>
      <c r="D3147" s="5"/>
      <c r="E3147" s="5"/>
      <c r="F3147" s="5"/>
      <c r="G3147" s="7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>
      <c r="A3148" s="5"/>
      <c r="B3148" s="5"/>
      <c r="C3148" s="5"/>
      <c r="D3148" s="5"/>
      <c r="E3148" s="5"/>
      <c r="F3148" s="5"/>
      <c r="G3148" s="7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</sheetData>
  <drawing r:id="rId1"/>
</worksheet>
</file>