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m/Desktop/repo/note/dau-tu/probability/dis-rand-var/"/>
    </mc:Choice>
  </mc:AlternateContent>
  <xr:revisionPtr revIDLastSave="0" documentId="13_ncr:1_{D4D17A3D-ACB2-7F40-ABF3-7543F163CFBB}" xr6:coauthVersionLast="47" xr6:coauthVersionMax="47" xr10:uidLastSave="{00000000-0000-0000-0000-000000000000}"/>
  <bookViews>
    <workbookView xWindow="0" yWindow="740" windowWidth="34560" windowHeight="21600" activeTab="2" xr2:uid="{00000000-000D-0000-FFFF-FFFF00000000}"/>
  </bookViews>
  <sheets>
    <sheet name="Two Dice" sheetId="1" r:id="rId1"/>
    <sheet name="P(X=x)" sheetId="2" r:id="rId2"/>
    <sheet name="Airline Overbooking" sheetId="3" r:id="rId3"/>
  </sheets>
  <definedNames>
    <definedName name="_xlchart.v1.0" hidden="1">'Airline Overbooking'!$B$17:$B$37</definedName>
    <definedName name="bmpcst">'Airline Overbooking'!$B$6</definedName>
    <definedName name="noshow">'Airline Overbooking'!$B$7</definedName>
    <definedName name="objective">'Airline Overbooking'!$A$14</definedName>
    <definedName name="price">'Airline Overbooking'!$B$5</definedName>
    <definedName name="seats">'Airline Overbooking'!$B$4</definedName>
    <definedName name="sold">'Airline Overbooking'!$B$9</definedName>
    <definedName name="solver_adj" localSheetId="2" hidden="1">'Airline Overbooking'!$B$9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'Airline Overbooking'!$B$9</definedName>
    <definedName name="solver_lhs2" localSheetId="2" hidden="1">'Airline Overbooking'!$B$9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'Airline Overbooking'!$A$14</definedName>
    <definedName name="solver_pre" localSheetId="2" hidden="1">0.000001</definedName>
    <definedName name="solver_rbv" localSheetId="2" hidden="1">1</definedName>
    <definedName name="solver_rel1" localSheetId="2" hidden="1">4</definedName>
    <definedName name="solver_rel2" localSheetId="2" hidden="1">3</definedName>
    <definedName name="solver_rhs1" localSheetId="2" hidden="1">integer</definedName>
    <definedName name="solver_rhs2" localSheetId="2" hidden="1">200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" i="3" l="1"/>
  <c r="C35" i="3"/>
  <c r="B36" i="3"/>
  <c r="C36" i="3"/>
  <c r="B37" i="3"/>
  <c r="C3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17" i="3"/>
  <c r="B11" i="3"/>
  <c r="D2" i="3"/>
  <c r="H2" i="3" s="1"/>
  <c r="B12" i="2"/>
  <c r="B11" i="2"/>
  <c r="B10" i="2"/>
  <c r="B9" i="2"/>
  <c r="B8" i="2"/>
  <c r="B7" i="2"/>
  <c r="B6" i="2"/>
  <c r="B5" i="2"/>
  <c r="B4" i="2"/>
  <c r="B3" i="2"/>
  <c r="B2" i="2"/>
  <c r="C2" i="2" s="1"/>
  <c r="C3" i="2" s="1"/>
  <c r="E2" i="3" l="1"/>
  <c r="D3" i="3"/>
  <c r="F3" i="3" s="1"/>
  <c r="F2" i="3"/>
  <c r="E3" i="3"/>
  <c r="B13" i="2"/>
  <c r="C4" i="2"/>
  <c r="C5" i="2" s="1"/>
  <c r="C6" i="2" s="1"/>
  <c r="C7" i="2" s="1"/>
  <c r="C8" i="2" s="1"/>
  <c r="C9" i="2" s="1"/>
  <c r="C10" i="2" s="1"/>
  <c r="C11" i="2" s="1"/>
  <c r="C12" i="2" s="1"/>
  <c r="L5" i="1"/>
  <c r="L6" i="1"/>
  <c r="L7" i="1"/>
  <c r="L8" i="1"/>
  <c r="L9" i="1"/>
  <c r="L10" i="1"/>
  <c r="L11" i="1"/>
  <c r="L12" i="1"/>
  <c r="L13" i="1"/>
  <c r="L14" i="1"/>
  <c r="L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C4" i="1"/>
  <c r="D4" i="1"/>
  <c r="E4" i="1"/>
  <c r="F4" i="1"/>
  <c r="G4" i="1"/>
  <c r="B4" i="1"/>
  <c r="D4" i="3" l="1"/>
  <c r="G2" i="3"/>
  <c r="I2" i="3" s="1"/>
  <c r="H3" i="3"/>
  <c r="G3" i="3"/>
  <c r="D5" i="3"/>
  <c r="F4" i="3"/>
  <c r="E4" i="3"/>
  <c r="G4" i="3" s="1"/>
  <c r="H4" i="3"/>
  <c r="L15" i="1"/>
  <c r="I3" i="3" l="1"/>
  <c r="I4" i="3"/>
  <c r="D6" i="3"/>
  <c r="H5" i="3"/>
  <c r="F5" i="3"/>
  <c r="E5" i="3"/>
  <c r="G5" i="3" l="1"/>
  <c r="I5" i="3" s="1"/>
  <c r="F6" i="3"/>
  <c r="E6" i="3"/>
  <c r="H6" i="3"/>
  <c r="D7" i="3"/>
  <c r="G6" i="3" l="1"/>
  <c r="H7" i="3"/>
  <c r="D8" i="3"/>
  <c r="F7" i="3"/>
  <c r="E7" i="3"/>
  <c r="I6" i="3"/>
  <c r="D9" i="3" l="1"/>
  <c r="H8" i="3"/>
  <c r="F8" i="3"/>
  <c r="E8" i="3"/>
  <c r="G7" i="3"/>
  <c r="I7" i="3" s="1"/>
  <c r="G8" i="3" l="1"/>
  <c r="I8" i="3" s="1"/>
  <c r="F9" i="3"/>
  <c r="E9" i="3"/>
  <c r="D10" i="3"/>
  <c r="H9" i="3"/>
  <c r="G9" i="3" l="1"/>
  <c r="H10" i="3"/>
  <c r="F10" i="3"/>
  <c r="E10" i="3"/>
  <c r="G10" i="3" s="1"/>
  <c r="D11" i="3"/>
  <c r="I9" i="3"/>
  <c r="I10" i="3" l="1"/>
  <c r="D12" i="3"/>
  <c r="H11" i="3"/>
  <c r="E11" i="3"/>
  <c r="F11" i="3"/>
  <c r="G11" i="3" l="1"/>
  <c r="I11" i="3" s="1"/>
  <c r="H12" i="3"/>
  <c r="F12" i="3"/>
  <c r="E12" i="3"/>
  <c r="D13" i="3"/>
  <c r="G12" i="3" l="1"/>
  <c r="I12" i="3"/>
  <c r="F13" i="3"/>
  <c r="E13" i="3"/>
  <c r="D14" i="3"/>
  <c r="H13" i="3"/>
  <c r="G13" i="3" l="1"/>
  <c r="H14" i="3"/>
  <c r="F14" i="3"/>
  <c r="E14" i="3"/>
  <c r="D15" i="3"/>
  <c r="I13" i="3"/>
  <c r="G14" i="3" l="1"/>
  <c r="I14" i="3" s="1"/>
  <c r="D16" i="3"/>
  <c r="H15" i="3"/>
  <c r="F15" i="3"/>
  <c r="E15" i="3"/>
  <c r="G15" i="3" s="1"/>
  <c r="I15" i="3" l="1"/>
  <c r="E16" i="3"/>
  <c r="H16" i="3"/>
  <c r="F16" i="3"/>
  <c r="D17" i="3"/>
  <c r="G16" i="3" l="1"/>
  <c r="I16" i="3" s="1"/>
  <c r="H17" i="3"/>
  <c r="F17" i="3"/>
  <c r="D18" i="3"/>
  <c r="E17" i="3"/>
  <c r="G17" i="3" s="1"/>
  <c r="I17" i="3" s="1"/>
  <c r="D19" i="3" l="1"/>
  <c r="F18" i="3"/>
  <c r="E18" i="3"/>
  <c r="H18" i="3"/>
  <c r="G18" i="3" l="1"/>
  <c r="I18" i="3" s="1"/>
  <c r="H19" i="3"/>
  <c r="D20" i="3"/>
  <c r="F19" i="3"/>
  <c r="E19" i="3"/>
  <c r="G19" i="3" s="1"/>
  <c r="I19" i="3" l="1"/>
  <c r="F20" i="3"/>
  <c r="E20" i="3"/>
  <c r="H20" i="3"/>
  <c r="D21" i="3"/>
  <c r="G20" i="3" l="1"/>
  <c r="I20" i="3" s="1"/>
  <c r="H21" i="3"/>
  <c r="D22" i="3"/>
  <c r="F21" i="3"/>
  <c r="E21" i="3"/>
  <c r="G21" i="3" l="1"/>
  <c r="I21" i="3" s="1"/>
  <c r="D23" i="3"/>
  <c r="H22" i="3"/>
  <c r="E22" i="3"/>
  <c r="F22" i="3"/>
  <c r="G22" i="3" l="1"/>
  <c r="I22" i="3" s="1"/>
  <c r="F23" i="3"/>
  <c r="E23" i="3"/>
  <c r="D24" i="3"/>
  <c r="H23" i="3"/>
  <c r="G23" i="3" l="1"/>
  <c r="I23" i="3" s="1"/>
  <c r="H24" i="3"/>
  <c r="F24" i="3"/>
  <c r="E24" i="3"/>
  <c r="D25" i="3"/>
  <c r="G24" i="3" l="1"/>
  <c r="I24" i="3"/>
  <c r="D26" i="3"/>
  <c r="H25" i="3"/>
  <c r="F25" i="3"/>
  <c r="E25" i="3"/>
  <c r="G25" i="3" l="1"/>
  <c r="I25" i="3" s="1"/>
  <c r="E26" i="3"/>
  <c r="F26" i="3"/>
  <c r="H26" i="3"/>
  <c r="D27" i="3"/>
  <c r="H27" i="3" l="1"/>
  <c r="F27" i="3"/>
  <c r="D28" i="3"/>
  <c r="E27" i="3"/>
  <c r="G26" i="3"/>
  <c r="I26" i="3" s="1"/>
  <c r="G27" i="3" l="1"/>
  <c r="I27" i="3" s="1"/>
  <c r="D29" i="3"/>
  <c r="H28" i="3"/>
  <c r="E28" i="3"/>
  <c r="F28" i="3"/>
  <c r="G28" i="3" l="1"/>
  <c r="I28" i="3" s="1"/>
  <c r="D30" i="3"/>
  <c r="F29" i="3"/>
  <c r="H29" i="3"/>
  <c r="E29" i="3"/>
  <c r="G29" i="3" l="1"/>
  <c r="I29" i="3"/>
  <c r="F30" i="3"/>
  <c r="E30" i="3"/>
  <c r="H30" i="3"/>
  <c r="D31" i="3"/>
  <c r="G30" i="3" l="1"/>
  <c r="I30" i="3" s="1"/>
  <c r="H31" i="3"/>
  <c r="D32" i="3"/>
  <c r="F31" i="3"/>
  <c r="E31" i="3"/>
  <c r="G31" i="3" l="1"/>
  <c r="I31" i="3" s="1"/>
  <c r="D33" i="3"/>
  <c r="H32" i="3"/>
  <c r="F32" i="3"/>
  <c r="E32" i="3"/>
  <c r="G32" i="3" l="1"/>
  <c r="I32" i="3"/>
  <c r="F33" i="3"/>
  <c r="E33" i="3"/>
  <c r="D34" i="3"/>
  <c r="H33" i="3"/>
  <c r="G33" i="3" l="1"/>
  <c r="I33" i="3" s="1"/>
  <c r="H34" i="3"/>
  <c r="D35" i="3"/>
  <c r="E34" i="3"/>
  <c r="F34" i="3"/>
  <c r="G34" i="3" l="1"/>
  <c r="I34" i="3" s="1"/>
  <c r="D36" i="3"/>
  <c r="E35" i="3"/>
  <c r="H35" i="3"/>
  <c r="F35" i="3"/>
  <c r="G35" i="3" l="1"/>
  <c r="I35" i="3" s="1"/>
  <c r="E36" i="3"/>
  <c r="F36" i="3"/>
  <c r="H36" i="3"/>
  <c r="D37" i="3"/>
  <c r="H37" i="3" l="1"/>
  <c r="F37" i="3"/>
  <c r="D38" i="3"/>
  <c r="E37" i="3"/>
  <c r="G36" i="3"/>
  <c r="I36" i="3" s="1"/>
  <c r="G37" i="3" l="1"/>
  <c r="I37" i="3"/>
  <c r="D39" i="3"/>
  <c r="H38" i="3"/>
  <c r="F38" i="3"/>
  <c r="E38" i="3"/>
  <c r="G38" i="3" l="1"/>
  <c r="I38" i="3" s="1"/>
  <c r="E39" i="3"/>
  <c r="D40" i="3"/>
  <c r="H39" i="3"/>
  <c r="F39" i="3"/>
  <c r="F40" i="3" l="1"/>
  <c r="E40" i="3"/>
  <c r="G40" i="3" s="1"/>
  <c r="D41" i="3"/>
  <c r="H40" i="3"/>
  <c r="G39" i="3"/>
  <c r="I39" i="3" s="1"/>
  <c r="I40" i="3" l="1"/>
  <c r="H41" i="3"/>
  <c r="F41" i="3"/>
  <c r="E41" i="3"/>
  <c r="D42" i="3"/>
  <c r="G41" i="3" l="1"/>
  <c r="I41" i="3" s="1"/>
  <c r="D43" i="3"/>
  <c r="H42" i="3"/>
  <c r="E42" i="3"/>
  <c r="F42" i="3"/>
  <c r="G42" i="3" l="1"/>
  <c r="I42" i="3" s="1"/>
  <c r="F43" i="3"/>
  <c r="E43" i="3"/>
  <c r="G43" i="3" s="1"/>
  <c r="D44" i="3"/>
  <c r="H43" i="3"/>
  <c r="H44" i="3" l="1"/>
  <c r="D45" i="3"/>
  <c r="F44" i="3"/>
  <c r="E44" i="3"/>
  <c r="G44" i="3" s="1"/>
  <c r="I43" i="3"/>
  <c r="I44" i="3" l="1"/>
  <c r="D46" i="3"/>
  <c r="E45" i="3"/>
  <c r="H45" i="3"/>
  <c r="F45" i="3"/>
  <c r="G45" i="3" l="1"/>
  <c r="I45" i="3" s="1"/>
  <c r="E46" i="3"/>
  <c r="D47" i="3"/>
  <c r="H46" i="3"/>
  <c r="F46" i="3"/>
  <c r="H47" i="3" l="1"/>
  <c r="F47" i="3"/>
  <c r="D48" i="3"/>
  <c r="E47" i="3"/>
  <c r="G46" i="3"/>
  <c r="I46" i="3" s="1"/>
  <c r="G47" i="3" l="1"/>
  <c r="I47" i="3"/>
  <c r="D49" i="3"/>
  <c r="E48" i="3"/>
  <c r="H48" i="3"/>
  <c r="F48" i="3"/>
  <c r="G48" i="3" l="1"/>
  <c r="I48" i="3" s="1"/>
  <c r="F49" i="3"/>
  <c r="E49" i="3"/>
  <c r="D50" i="3"/>
  <c r="H49" i="3"/>
  <c r="G49" i="3" l="1"/>
  <c r="I49" i="3" s="1"/>
  <c r="F50" i="3"/>
  <c r="E50" i="3"/>
  <c r="G50" i="3" s="1"/>
  <c r="D51" i="3"/>
  <c r="H50" i="3"/>
  <c r="I50" i="3" l="1"/>
  <c r="H51" i="3"/>
  <c r="E51" i="3"/>
  <c r="D52" i="3"/>
  <c r="F51" i="3"/>
  <c r="D53" i="3" l="1"/>
  <c r="F52" i="3"/>
  <c r="H52" i="3"/>
  <c r="E52" i="3"/>
  <c r="G52" i="3" s="1"/>
  <c r="G51" i="3"/>
  <c r="I51" i="3" s="1"/>
  <c r="I52" i="3" l="1"/>
  <c r="F53" i="3"/>
  <c r="E53" i="3"/>
  <c r="H53" i="3"/>
  <c r="D54" i="3"/>
  <c r="G53" i="3" l="1"/>
  <c r="H54" i="3"/>
  <c r="F54" i="3"/>
  <c r="D55" i="3"/>
  <c r="E54" i="3"/>
  <c r="I53" i="3"/>
  <c r="G54" i="3" l="1"/>
  <c r="I54" i="3" s="1"/>
  <c r="D56" i="3"/>
  <c r="F55" i="3"/>
  <c r="E55" i="3"/>
  <c r="H55" i="3"/>
  <c r="G55" i="3" l="1"/>
  <c r="I55" i="3" s="1"/>
  <c r="E56" i="3"/>
  <c r="D57" i="3"/>
  <c r="H56" i="3"/>
  <c r="F56" i="3"/>
  <c r="H57" i="3" l="1"/>
  <c r="F57" i="3"/>
  <c r="E57" i="3"/>
  <c r="G57" i="3" s="1"/>
  <c r="D58" i="3"/>
  <c r="G56" i="3"/>
  <c r="I56" i="3" s="1"/>
  <c r="I57" i="3" l="1"/>
  <c r="D59" i="3"/>
  <c r="F58" i="3"/>
  <c r="H58" i="3"/>
  <c r="E58" i="3"/>
  <c r="G58" i="3" l="1"/>
  <c r="I58" i="3"/>
  <c r="F59" i="3"/>
  <c r="E59" i="3"/>
  <c r="H59" i="3"/>
  <c r="D60" i="3"/>
  <c r="G59" i="3" l="1"/>
  <c r="I59" i="3" s="1"/>
  <c r="F60" i="3"/>
  <c r="E60" i="3"/>
  <c r="G60" i="3" s="1"/>
  <c r="H60" i="3"/>
  <c r="D61" i="3"/>
  <c r="H61" i="3" l="1"/>
  <c r="F61" i="3"/>
  <c r="E61" i="3"/>
  <c r="D62" i="3"/>
  <c r="I60" i="3"/>
  <c r="G61" i="3" l="1"/>
  <c r="I61" i="3" s="1"/>
  <c r="D63" i="3"/>
  <c r="H62" i="3"/>
  <c r="E62" i="3"/>
  <c r="F62" i="3"/>
  <c r="G62" i="3" l="1"/>
  <c r="I62" i="3" s="1"/>
  <c r="F63" i="3"/>
  <c r="E63" i="3"/>
  <c r="H63" i="3"/>
  <c r="D64" i="3"/>
  <c r="G63" i="3" l="1"/>
  <c r="I63" i="3" s="1"/>
  <c r="H64" i="3"/>
  <c r="F64" i="3"/>
  <c r="D65" i="3"/>
  <c r="E64" i="3"/>
  <c r="G64" i="3" l="1"/>
  <c r="I64" i="3"/>
  <c r="D66" i="3"/>
  <c r="H65" i="3"/>
  <c r="F65" i="3"/>
  <c r="E65" i="3"/>
  <c r="G65" i="3" l="1"/>
  <c r="I65" i="3" s="1"/>
  <c r="E66" i="3"/>
  <c r="D67" i="3"/>
  <c r="H66" i="3"/>
  <c r="F66" i="3"/>
  <c r="H67" i="3" l="1"/>
  <c r="F67" i="3"/>
  <c r="E67" i="3"/>
  <c r="G67" i="3" s="1"/>
  <c r="I67" i="3" s="1"/>
  <c r="D68" i="3"/>
  <c r="G66" i="3"/>
  <c r="I66" i="3" s="1"/>
  <c r="D69" i="3" l="1"/>
  <c r="H68" i="3"/>
  <c r="E68" i="3"/>
  <c r="F68" i="3"/>
  <c r="G68" i="3" l="1"/>
  <c r="I68" i="3" s="1"/>
  <c r="D70" i="3"/>
  <c r="H69" i="3"/>
  <c r="F69" i="3"/>
  <c r="E69" i="3"/>
  <c r="G69" i="3" l="1"/>
  <c r="I69" i="3"/>
  <c r="F70" i="3"/>
  <c r="E70" i="3"/>
  <c r="G70" i="3" s="1"/>
  <c r="H70" i="3"/>
  <c r="D71" i="3"/>
  <c r="H71" i="3" l="1"/>
  <c r="D72" i="3"/>
  <c r="F71" i="3"/>
  <c r="E71" i="3"/>
  <c r="G71" i="3" s="1"/>
  <c r="I70" i="3"/>
  <c r="I71" i="3" l="1"/>
  <c r="D73" i="3"/>
  <c r="H72" i="3"/>
  <c r="E72" i="3"/>
  <c r="F72" i="3"/>
  <c r="G72" i="3" l="1"/>
  <c r="I72" i="3" s="1"/>
  <c r="F73" i="3"/>
  <c r="E73" i="3"/>
  <c r="G73" i="3" s="1"/>
  <c r="D74" i="3"/>
  <c r="H73" i="3"/>
  <c r="H74" i="3" l="1"/>
  <c r="F74" i="3"/>
  <c r="D75" i="3"/>
  <c r="E74" i="3"/>
  <c r="I73" i="3"/>
  <c r="G74" i="3" l="1"/>
  <c r="I74" i="3" s="1"/>
  <c r="D76" i="3"/>
  <c r="F75" i="3"/>
  <c r="E75" i="3"/>
  <c r="H75" i="3"/>
  <c r="G75" i="3" l="1"/>
  <c r="I75" i="3"/>
  <c r="E76" i="3"/>
  <c r="H76" i="3"/>
  <c r="D77" i="3"/>
  <c r="F76" i="3"/>
  <c r="H77" i="3" l="1"/>
  <c r="F77" i="3"/>
  <c r="E77" i="3"/>
  <c r="D78" i="3"/>
  <c r="G76" i="3"/>
  <c r="I76" i="3" s="1"/>
  <c r="G77" i="3" l="1"/>
  <c r="I77" i="3"/>
  <c r="D79" i="3"/>
  <c r="H78" i="3"/>
  <c r="F78" i="3"/>
  <c r="E78" i="3"/>
  <c r="G78" i="3" s="1"/>
  <c r="I78" i="3" l="1"/>
  <c r="D80" i="3"/>
  <c r="E79" i="3"/>
  <c r="H79" i="3"/>
  <c r="F79" i="3"/>
  <c r="G79" i="3" l="1"/>
  <c r="I79" i="3" s="1"/>
  <c r="F80" i="3"/>
  <c r="E80" i="3"/>
  <c r="G80" i="3" s="1"/>
  <c r="D81" i="3"/>
  <c r="H80" i="3"/>
  <c r="H81" i="3" l="1"/>
  <c r="D82" i="3"/>
  <c r="E81" i="3"/>
  <c r="F81" i="3"/>
  <c r="I80" i="3"/>
  <c r="G81" i="3" l="1"/>
  <c r="I81" i="3" s="1"/>
  <c r="D83" i="3"/>
  <c r="F82" i="3"/>
  <c r="E82" i="3"/>
  <c r="G82" i="3" s="1"/>
  <c r="H82" i="3"/>
  <c r="I82" i="3" l="1"/>
  <c r="F83" i="3"/>
  <c r="E83" i="3"/>
  <c r="G83" i="3" s="1"/>
  <c r="D84" i="3"/>
  <c r="H83" i="3"/>
  <c r="H84" i="3" l="1"/>
  <c r="F84" i="3"/>
  <c r="D85" i="3"/>
  <c r="E84" i="3"/>
  <c r="I83" i="3"/>
  <c r="G84" i="3" l="1"/>
  <c r="I84" i="3" s="1"/>
  <c r="D86" i="3"/>
  <c r="H85" i="3"/>
  <c r="E85" i="3"/>
  <c r="F85" i="3"/>
  <c r="G85" i="3" l="1"/>
  <c r="I85" i="3" s="1"/>
  <c r="E86" i="3"/>
  <c r="D87" i="3"/>
  <c r="H86" i="3"/>
  <c r="F86" i="3"/>
  <c r="H87" i="3" l="1"/>
  <c r="F87" i="3"/>
  <c r="E87" i="3"/>
  <c r="D88" i="3"/>
  <c r="G86" i="3"/>
  <c r="I86" i="3" s="1"/>
  <c r="G87" i="3" l="1"/>
  <c r="I87" i="3" s="1"/>
  <c r="D89" i="3"/>
  <c r="H88" i="3"/>
  <c r="F88" i="3"/>
  <c r="E88" i="3"/>
  <c r="G88" i="3" l="1"/>
  <c r="I88" i="3" s="1"/>
  <c r="D90" i="3"/>
  <c r="H89" i="3"/>
  <c r="E89" i="3"/>
  <c r="F89" i="3"/>
  <c r="G89" i="3" l="1"/>
  <c r="I89" i="3" s="1"/>
  <c r="F90" i="3"/>
  <c r="E90" i="3"/>
  <c r="D91" i="3"/>
  <c r="H90" i="3"/>
  <c r="G90" i="3" l="1"/>
  <c r="H91" i="3"/>
  <c r="D92" i="3"/>
  <c r="F91" i="3"/>
  <c r="E91" i="3"/>
  <c r="G91" i="3" s="1"/>
  <c r="I90" i="3"/>
  <c r="I91" i="3" l="1"/>
  <c r="D93" i="3"/>
  <c r="E92" i="3"/>
  <c r="F92" i="3"/>
  <c r="H92" i="3"/>
  <c r="G92" i="3" l="1"/>
  <c r="I92" i="3" s="1"/>
  <c r="F93" i="3"/>
  <c r="E93" i="3"/>
  <c r="G93" i="3" s="1"/>
  <c r="D94" i="3"/>
  <c r="H93" i="3"/>
  <c r="H94" i="3" l="1"/>
  <c r="F94" i="3"/>
  <c r="E94" i="3"/>
  <c r="G94" i="3" s="1"/>
  <c r="D95" i="3"/>
  <c r="I93" i="3"/>
  <c r="D96" i="3" l="1"/>
  <c r="H95" i="3"/>
  <c r="F95" i="3"/>
  <c r="E95" i="3"/>
  <c r="G95" i="3" s="1"/>
  <c r="I95" i="3" s="1"/>
  <c r="I94" i="3"/>
  <c r="E96" i="3" l="1"/>
  <c r="H96" i="3"/>
  <c r="F96" i="3"/>
  <c r="D97" i="3"/>
  <c r="H97" i="3" l="1"/>
  <c r="F97" i="3"/>
  <c r="E97" i="3"/>
  <c r="D98" i="3"/>
  <c r="G96" i="3"/>
  <c r="I96" i="3" s="1"/>
  <c r="G97" i="3" l="1"/>
  <c r="I97" i="3" s="1"/>
  <c r="D99" i="3"/>
  <c r="H98" i="3"/>
  <c r="E98" i="3"/>
  <c r="F98" i="3"/>
  <c r="G98" i="3" l="1"/>
  <c r="I98" i="3" s="1"/>
  <c r="D100" i="3"/>
  <c r="F99" i="3"/>
  <c r="E99" i="3"/>
  <c r="H99" i="3"/>
  <c r="G99" i="3" l="1"/>
  <c r="I99" i="3"/>
  <c r="F100" i="3"/>
  <c r="E100" i="3"/>
  <c r="D101" i="3"/>
  <c r="H100" i="3"/>
  <c r="G100" i="3" l="1"/>
  <c r="H101" i="3"/>
  <c r="F101" i="3"/>
  <c r="E101" i="3"/>
  <c r="I100" i="3"/>
  <c r="G101" i="3" l="1"/>
  <c r="I101" i="3" s="1"/>
  <c r="A14" i="3"/>
</calcChain>
</file>

<file path=xl/sharedStrings.xml><?xml version="1.0" encoding="utf-8"?>
<sst xmlns="http://schemas.openxmlformats.org/spreadsheetml/2006/main" count="41" uniqueCount="33">
  <si>
    <t>The Sum of Two Dice</t>
  </si>
  <si>
    <t>Sum</t>
  </si>
  <si>
    <t>Counts</t>
  </si>
  <si>
    <t>Prob</t>
  </si>
  <si>
    <t>∑</t>
  </si>
  <si>
    <t>1/36</t>
  </si>
  <si>
    <t>2/36</t>
  </si>
  <si>
    <t>3/36</t>
  </si>
  <si>
    <t>4/36</t>
  </si>
  <si>
    <t>5/36</t>
  </si>
  <si>
    <t>6/36</t>
  </si>
  <si>
    <t>1</t>
  </si>
  <si>
    <t>X</t>
  </si>
  <si>
    <t>P(X=x)</t>
  </si>
  <si>
    <t>F(x)</t>
  </si>
  <si>
    <t>Airline Overbooking Problem</t>
  </si>
  <si>
    <t>show</t>
  </si>
  <si>
    <t>revenue</t>
  </si>
  <si>
    <t>over cost</t>
  </si>
  <si>
    <t>rev-cost</t>
  </si>
  <si>
    <t>P(show)</t>
  </si>
  <si>
    <t>(rev-cost)*P(show)</t>
  </si>
  <si>
    <t>Input data</t>
  </si>
  <si>
    <t>seats</t>
  </si>
  <si>
    <t>price</t>
  </si>
  <si>
    <t>bmpcst</t>
  </si>
  <si>
    <t>no-show</t>
  </si>
  <si>
    <t>sold</t>
  </si>
  <si>
    <t>E(show)</t>
  </si>
  <si>
    <t>E(revenue - over cost)</t>
  </si>
  <si>
    <t>Revenue</t>
  </si>
  <si>
    <t>Cost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</si>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</sst>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b/>
      <sz val="10"/>
      <color rgb="FF0070C0"/>
      <name val="Arial"/>
      <family val="2"/>
    </font>
    <font>
      <sz val="10"/>
      <color theme="1"/>
      <name val="Arial"/>
      <family val="2"/>
    </font>
    <font>
      <b/>
      <sz val="10"/>
      <color rgb="FF7030A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2" fontId="5" fillId="0" borderId="0" xfId="0" applyNumberFormat="1" applyFont="1"/>
    <xf numFmtId="0" fontId="5" fillId="2" borderId="0" xfId="0" applyFont="1" applyFill="1"/>
    <xf numFmtId="0" fontId="5" fillId="9" borderId="0" xfId="0" applyFont="1" applyFill="1"/>
    <xf numFmtId="2" fontId="5" fillId="4" borderId="0" xfId="0" applyNumberFormat="1" applyFont="1" applyFill="1"/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Revenue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'Airline Overbooking'!$A$17:$A$37</c:f>
              <c:numCache>
                <c:formatCode>General</c:formatCode>
                <c:ptCount val="2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</c:numCache>
            </c:numRef>
          </c:cat>
          <c:val>
            <c:numRef>
              <c:f>'Airline Overbooking'!$B$17:$B$37</c:f>
              <c:numCache>
                <c:formatCode>General</c:formatCode>
                <c:ptCount val="21"/>
                <c:pt idx="0">
                  <c:v>55799.999999999993</c:v>
                </c:pt>
                <c:pt idx="1">
                  <c:v>56078.999999999993</c:v>
                </c:pt>
                <c:pt idx="2">
                  <c:v>56357.999999999993</c:v>
                </c:pt>
                <c:pt idx="3">
                  <c:v>56636.999999999993</c:v>
                </c:pt>
                <c:pt idx="4">
                  <c:v>56915.999999999993</c:v>
                </c:pt>
                <c:pt idx="5">
                  <c:v>57194.999999999993</c:v>
                </c:pt>
                <c:pt idx="6">
                  <c:v>57473.999999999993</c:v>
                </c:pt>
                <c:pt idx="7">
                  <c:v>57752.999999999993</c:v>
                </c:pt>
                <c:pt idx="8">
                  <c:v>58031.999999999993</c:v>
                </c:pt>
                <c:pt idx="9">
                  <c:v>58310.999999999993</c:v>
                </c:pt>
                <c:pt idx="10">
                  <c:v>58589.999999999993</c:v>
                </c:pt>
                <c:pt idx="11">
                  <c:v>58868.999999999993</c:v>
                </c:pt>
                <c:pt idx="12">
                  <c:v>59147.999999999993</c:v>
                </c:pt>
                <c:pt idx="13">
                  <c:v>59426.999999999993</c:v>
                </c:pt>
                <c:pt idx="14">
                  <c:v>59705.999999999993</c:v>
                </c:pt>
                <c:pt idx="15">
                  <c:v>59984.999999999993</c:v>
                </c:pt>
                <c:pt idx="16">
                  <c:v>59823.999999999993</c:v>
                </c:pt>
                <c:pt idx="17">
                  <c:v>59638.000000000007</c:v>
                </c:pt>
                <c:pt idx="18">
                  <c:v>59452</c:v>
                </c:pt>
                <c:pt idx="19">
                  <c:v>59266</c:v>
                </c:pt>
                <c:pt idx="20">
                  <c:v>59079.999999999993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7-F84D-9A56-DA7D6E519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41455"/>
        <c:axId val="801206304"/>
      </c:lineChart>
      <c:catAx>
        <c:axId val="47784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01206304"/>
        <c:crosses val="autoZero"/>
        <c:auto val="1"/>
        <c:lblAlgn val="ctr"/>
        <c:lblOffset val="100"/>
        <c:noMultiLvlLbl val="0"/>
      </c:catAx>
      <c:valAx>
        <c:axId val="8012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47784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11</xdr:row>
      <xdr:rowOff>44450</xdr:rowOff>
    </xdr:from>
    <xdr:to>
      <xdr:col>6</xdr:col>
      <xdr:colOff>895350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9591B-B5AE-E865-2584-EB05A59AD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EFDD2D-B31B-5C48-8F4B-DE6A92BCA868}" name="Table1" displayName="Table1" ref="A16:C37" totalsRowShown="0" headerRowDxfId="8" dataDxfId="9">
  <autoFilter ref="A16:C37" xr:uid="{30EFDD2D-B31B-5C48-8F4B-DE6A92BCA868}"/>
  <tableColumns count="3">
    <tableColumn id="1" xr3:uid="{4F4482EB-CDD6-FE40-8D86-3A6C94823D88}" name="Sold" dataDxfId="12"/>
    <tableColumn id="2" xr3:uid="{FCD98B1F-FF1A-3C4D-8FB2-3A4DCF227EE1}" name="Revenue" dataDxfId="11">
      <calculatedColumnFormula>A17*price*(1-noshow) - MAX(0, ((A17*(1-noshow))-seats))*bmpcst</calculatedColumnFormula>
    </tableColumn>
    <tableColumn id="3" xr3:uid="{430CBF40-BE64-6D4B-ABF5-DBD647D15C16}" name="Cost" dataDxfId="10">
      <calculatedColumnFormula>MAX(0, ((A17*(1-noshow))-seats))*bmpcst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0513C3-D9A1-A248-9721-7535187FB8B6}" name="Table3" displayName="Table3" ref="D1:I101" totalsRowShown="0" headerRowDxfId="0" dataDxfId="1">
  <autoFilter ref="D1:I101" xr:uid="{D70513C3-D9A1-A248-9721-7535187FB8B6}"/>
  <tableColumns count="6">
    <tableColumn id="1" xr3:uid="{91533970-C239-4645-B29D-6DC70F2D65E4}" name="show" dataDxfId="7">
      <calculatedColumnFormula>D1-1</calculatedColumnFormula>
    </tableColumn>
    <tableColumn id="2" xr3:uid="{7DD517A0-EC02-FE43-8DFE-90D380E55AB6}" name="revenue" dataDxfId="6">
      <calculatedColumnFormula>MIN(seats,D2)*price</calculatedColumnFormula>
    </tableColumn>
    <tableColumn id="3" xr3:uid="{E0148B4E-B1F6-9148-BB18-60719C3D746D}" name="over cost" dataDxfId="5">
      <calculatedColumnFormula>MAX(0,D2-seats)*bmpcst</calculatedColumnFormula>
    </tableColumn>
    <tableColumn id="4" xr3:uid="{8271EAE4-BA4D-1047-A665-207D5C4A20CC}" name="rev-cost" dataDxfId="4">
      <calculatedColumnFormula>E2-F2</calculatedColumnFormula>
    </tableColumn>
    <tableColumn id="5" xr3:uid="{8BCFBCFB-4FAF-144E-8216-649906C4A7AD}" name="P(show)" dataDxfId="3">
      <calculatedColumnFormula>BINOMDIST(D2,sold,1-noshow,FALSE)</calculatedColumnFormula>
    </tableColumn>
    <tableColumn id="6" xr3:uid="{67AF3FD9-E9FD-9C46-9717-218A9D2FB359}" name="(rev-cost)*P(show)" dataDxfId="2">
      <calculatedColumnFormula>G2*H2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zoomScale="270" zoomScaleNormal="270" workbookViewId="0">
      <selection activeCell="K15" sqref="K15"/>
    </sheetView>
  </sheetViews>
  <sheetFormatPr baseColWidth="10" defaultColWidth="8.83203125" defaultRowHeight="15" x14ac:dyDescent="0.2"/>
  <cols>
    <col min="1" max="7" width="4.6640625" customWidth="1"/>
  </cols>
  <sheetData>
    <row r="1" spans="1:13" x14ac:dyDescent="0.2">
      <c r="A1" s="12" t="s">
        <v>0</v>
      </c>
    </row>
    <row r="2" spans="1:13" ht="16" thickBot="1" x14ac:dyDescent="0.25"/>
    <row r="3" spans="1:13" ht="16" thickBot="1" x14ac:dyDescent="0.25">
      <c r="A3" s="20" t="s">
        <v>1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5">
        <v>6</v>
      </c>
      <c r="I3" s="1" t="s">
        <v>1</v>
      </c>
      <c r="J3" s="1" t="s">
        <v>2</v>
      </c>
      <c r="K3" s="1" t="s">
        <v>3</v>
      </c>
      <c r="L3" s="1" t="s">
        <v>3</v>
      </c>
      <c r="M3" s="1"/>
    </row>
    <row r="4" spans="1:13" x14ac:dyDescent="0.2">
      <c r="A4" s="2">
        <v>1</v>
      </c>
      <c r="B4" s="6">
        <f>$A4+B$3</f>
        <v>2</v>
      </c>
      <c r="C4" s="35">
        <f t="shared" ref="C4:G9" si="0">$A4+C$3</f>
        <v>3</v>
      </c>
      <c r="D4" s="24">
        <f t="shared" si="0"/>
        <v>4</v>
      </c>
      <c r="E4" s="30">
        <f t="shared" si="0"/>
        <v>5</v>
      </c>
      <c r="F4" s="7">
        <f t="shared" si="0"/>
        <v>6</v>
      </c>
      <c r="G4" s="16">
        <f t="shared" si="0"/>
        <v>7</v>
      </c>
      <c r="I4" s="19">
        <v>2</v>
      </c>
      <c r="J4" s="19">
        <v>1</v>
      </c>
      <c r="K4" s="19" t="s">
        <v>5</v>
      </c>
      <c r="L4" s="19">
        <f t="shared" ref="L4:L14" si="1">J4*1/36</f>
        <v>2.7777777777777776E-2</v>
      </c>
    </row>
    <row r="5" spans="1:13" x14ac:dyDescent="0.2">
      <c r="A5" s="2">
        <v>2</v>
      </c>
      <c r="B5" s="34">
        <f>$A5+B$3</f>
        <v>3</v>
      </c>
      <c r="C5" s="23">
        <f t="shared" si="0"/>
        <v>4</v>
      </c>
      <c r="D5" s="29">
        <f t="shared" si="0"/>
        <v>5</v>
      </c>
      <c r="E5" s="9">
        <f t="shared" si="0"/>
        <v>6</v>
      </c>
      <c r="F5" s="15">
        <f t="shared" si="0"/>
        <v>7</v>
      </c>
      <c r="G5" s="10">
        <f t="shared" si="0"/>
        <v>8</v>
      </c>
      <c r="I5" s="38">
        <v>3</v>
      </c>
      <c r="J5" s="38">
        <v>2</v>
      </c>
      <c r="K5" s="38" t="s">
        <v>6</v>
      </c>
      <c r="L5" s="38">
        <f t="shared" si="1"/>
        <v>5.5555555555555552E-2</v>
      </c>
    </row>
    <row r="6" spans="1:13" x14ac:dyDescent="0.2">
      <c r="A6" s="2">
        <v>3</v>
      </c>
      <c r="B6" s="22">
        <f t="shared" ref="B6:B9" si="2">$A6+B$3</f>
        <v>4</v>
      </c>
      <c r="C6" s="29">
        <f t="shared" si="0"/>
        <v>5</v>
      </c>
      <c r="D6" s="9">
        <f t="shared" si="0"/>
        <v>6</v>
      </c>
      <c r="E6" s="15">
        <f t="shared" si="0"/>
        <v>7</v>
      </c>
      <c r="F6" s="9">
        <f t="shared" si="0"/>
        <v>8</v>
      </c>
      <c r="G6" s="32">
        <f t="shared" si="0"/>
        <v>9</v>
      </c>
      <c r="I6" s="27">
        <v>4</v>
      </c>
      <c r="J6" s="27">
        <v>3</v>
      </c>
      <c r="K6" s="27" t="s">
        <v>7</v>
      </c>
      <c r="L6" s="27">
        <f t="shared" si="1"/>
        <v>8.3333333333333329E-2</v>
      </c>
    </row>
    <row r="7" spans="1:13" x14ac:dyDescent="0.2">
      <c r="A7" s="2">
        <v>4</v>
      </c>
      <c r="B7" s="28">
        <f t="shared" si="2"/>
        <v>5</v>
      </c>
      <c r="C7" s="9">
        <f t="shared" si="0"/>
        <v>6</v>
      </c>
      <c r="D7" s="15">
        <f t="shared" si="0"/>
        <v>7</v>
      </c>
      <c r="E7" s="9">
        <f t="shared" si="0"/>
        <v>8</v>
      </c>
      <c r="F7" s="29">
        <f t="shared" si="0"/>
        <v>9</v>
      </c>
      <c r="G7" s="26">
        <f t="shared" si="0"/>
        <v>10</v>
      </c>
      <c r="I7" s="33">
        <v>5</v>
      </c>
      <c r="J7" s="33">
        <v>4</v>
      </c>
      <c r="K7" s="33" t="s">
        <v>8</v>
      </c>
      <c r="L7" s="33">
        <f t="shared" si="1"/>
        <v>0.1111111111111111</v>
      </c>
    </row>
    <row r="8" spans="1:13" x14ac:dyDescent="0.2">
      <c r="A8" s="2">
        <v>5</v>
      </c>
      <c r="B8" s="8">
        <f t="shared" si="2"/>
        <v>6</v>
      </c>
      <c r="C8" s="15">
        <f t="shared" si="0"/>
        <v>7</v>
      </c>
      <c r="D8" s="9">
        <f t="shared" si="0"/>
        <v>8</v>
      </c>
      <c r="E8" s="29">
        <f t="shared" si="0"/>
        <v>9</v>
      </c>
      <c r="F8" s="23">
        <f t="shared" si="0"/>
        <v>10</v>
      </c>
      <c r="G8" s="37">
        <f t="shared" si="0"/>
        <v>11</v>
      </c>
      <c r="I8" s="21">
        <v>6</v>
      </c>
      <c r="J8" s="21">
        <v>5</v>
      </c>
      <c r="K8" s="21" t="s">
        <v>9</v>
      </c>
      <c r="L8" s="21">
        <f t="shared" si="1"/>
        <v>0.1388888888888889</v>
      </c>
    </row>
    <row r="9" spans="1:13" ht="16" thickBot="1" x14ac:dyDescent="0.25">
      <c r="A9" s="3">
        <v>6</v>
      </c>
      <c r="B9" s="14">
        <f t="shared" si="2"/>
        <v>7</v>
      </c>
      <c r="C9" s="11">
        <f t="shared" si="0"/>
        <v>8</v>
      </c>
      <c r="D9" s="31">
        <f t="shared" si="0"/>
        <v>9</v>
      </c>
      <c r="E9" s="25">
        <f t="shared" si="0"/>
        <v>10</v>
      </c>
      <c r="F9" s="36">
        <f t="shared" si="0"/>
        <v>11</v>
      </c>
      <c r="G9" s="18">
        <f t="shared" si="0"/>
        <v>12</v>
      </c>
      <c r="I9" s="17">
        <v>7</v>
      </c>
      <c r="J9" s="17">
        <v>6</v>
      </c>
      <c r="K9" s="17" t="s">
        <v>10</v>
      </c>
      <c r="L9" s="17">
        <f t="shared" si="1"/>
        <v>0.16666666666666666</v>
      </c>
    </row>
    <row r="10" spans="1:13" x14ac:dyDescent="0.2">
      <c r="I10" s="21">
        <v>8</v>
      </c>
      <c r="J10" s="21">
        <v>5</v>
      </c>
      <c r="K10" s="21" t="s">
        <v>9</v>
      </c>
      <c r="L10" s="21">
        <f t="shared" si="1"/>
        <v>0.1388888888888889</v>
      </c>
    </row>
    <row r="11" spans="1:13" x14ac:dyDescent="0.2">
      <c r="I11" s="33">
        <v>9</v>
      </c>
      <c r="J11" s="33">
        <v>4</v>
      </c>
      <c r="K11" s="33" t="s">
        <v>8</v>
      </c>
      <c r="L11" s="33">
        <f t="shared" si="1"/>
        <v>0.1111111111111111</v>
      </c>
    </row>
    <row r="12" spans="1:13" x14ac:dyDescent="0.2">
      <c r="I12" s="27">
        <v>10</v>
      </c>
      <c r="J12" s="27">
        <v>3</v>
      </c>
      <c r="K12" s="27" t="s">
        <v>7</v>
      </c>
      <c r="L12" s="27">
        <f t="shared" si="1"/>
        <v>8.3333333333333329E-2</v>
      </c>
    </row>
    <row r="13" spans="1:13" x14ac:dyDescent="0.2">
      <c r="I13" s="38">
        <v>11</v>
      </c>
      <c r="J13" s="38">
        <v>2</v>
      </c>
      <c r="K13" s="38" t="s">
        <v>6</v>
      </c>
      <c r="L13" s="38">
        <f t="shared" si="1"/>
        <v>5.5555555555555552E-2</v>
      </c>
    </row>
    <row r="14" spans="1:13" x14ac:dyDescent="0.2">
      <c r="I14" s="19">
        <v>12</v>
      </c>
      <c r="J14" s="19">
        <v>1</v>
      </c>
      <c r="K14" s="19" t="s">
        <v>5</v>
      </c>
      <c r="L14" s="19">
        <f t="shared" si="1"/>
        <v>2.7777777777777776E-2</v>
      </c>
    </row>
    <row r="15" spans="1:13" x14ac:dyDescent="0.2">
      <c r="I15" s="13" t="s">
        <v>4</v>
      </c>
      <c r="J15" s="1">
        <v>36</v>
      </c>
      <c r="K15" s="39" t="s">
        <v>11</v>
      </c>
      <c r="L15" s="1">
        <f>SUM(L4:L14)</f>
        <v>1.0000000000000002</v>
      </c>
      <c r="M15" s="1"/>
    </row>
  </sheetData>
  <pageMargins left="0.7" right="0.7" top="0.75" bottom="0.75" header="0.3" footer="0.3"/>
  <ignoredErrors>
    <ignoredError sqref="K4:K14" twoDigitTextYear="1"/>
    <ignoredError sqref="K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zoomScale="200" zoomScaleNormal="200" workbookViewId="0">
      <selection activeCell="D1" sqref="D1"/>
    </sheetView>
  </sheetViews>
  <sheetFormatPr baseColWidth="10" defaultColWidth="9.1640625" defaultRowHeight="15" x14ac:dyDescent="0.2"/>
  <cols>
    <col min="1" max="16384" width="9.1640625" style="1"/>
  </cols>
  <sheetData>
    <row r="1" spans="1:3" x14ac:dyDescent="0.2">
      <c r="A1" s="40" t="s">
        <v>12</v>
      </c>
      <c r="B1" s="40" t="s">
        <v>13</v>
      </c>
      <c r="C1" s="40" t="s">
        <v>14</v>
      </c>
    </row>
    <row r="2" spans="1:3" x14ac:dyDescent="0.2">
      <c r="A2" s="1">
        <v>2</v>
      </c>
      <c r="B2" s="1">
        <f>1/36</f>
        <v>2.7777777777777776E-2</v>
      </c>
      <c r="C2" s="1">
        <f>$B$2</f>
        <v>2.7777777777777776E-2</v>
      </c>
    </row>
    <row r="3" spans="1:3" x14ac:dyDescent="0.2">
      <c r="A3" s="1">
        <v>3</v>
      </c>
      <c r="B3" s="1">
        <f>2/36</f>
        <v>5.5555555555555552E-2</v>
      </c>
      <c r="C3" s="1">
        <f>C2+B3</f>
        <v>8.3333333333333329E-2</v>
      </c>
    </row>
    <row r="4" spans="1:3" x14ac:dyDescent="0.2">
      <c r="A4" s="1">
        <v>4</v>
      </c>
      <c r="B4" s="1">
        <f>3/36</f>
        <v>8.3333333333333329E-2</v>
      </c>
      <c r="C4" s="1">
        <f t="shared" ref="C4:C12" si="0">C3+B4</f>
        <v>0.16666666666666666</v>
      </c>
    </row>
    <row r="5" spans="1:3" x14ac:dyDescent="0.2">
      <c r="A5" s="1">
        <v>5</v>
      </c>
      <c r="B5" s="1">
        <f>4/36</f>
        <v>0.1111111111111111</v>
      </c>
      <c r="C5" s="1">
        <f t="shared" si="0"/>
        <v>0.27777777777777779</v>
      </c>
    </row>
    <row r="6" spans="1:3" x14ac:dyDescent="0.2">
      <c r="A6" s="1">
        <v>6</v>
      </c>
      <c r="B6" s="1">
        <f>5/36</f>
        <v>0.1388888888888889</v>
      </c>
      <c r="C6" s="1">
        <f t="shared" si="0"/>
        <v>0.41666666666666669</v>
      </c>
    </row>
    <row r="7" spans="1:3" x14ac:dyDescent="0.2">
      <c r="A7" s="1">
        <v>7</v>
      </c>
      <c r="B7" s="1">
        <f>6/36</f>
        <v>0.16666666666666666</v>
      </c>
      <c r="C7" s="1">
        <f t="shared" si="0"/>
        <v>0.58333333333333337</v>
      </c>
    </row>
    <row r="8" spans="1:3" x14ac:dyDescent="0.2">
      <c r="A8" s="1">
        <v>8</v>
      </c>
      <c r="B8" s="1">
        <f>5/36</f>
        <v>0.1388888888888889</v>
      </c>
      <c r="C8" s="1">
        <f t="shared" si="0"/>
        <v>0.72222222222222232</v>
      </c>
    </row>
    <row r="9" spans="1:3" x14ac:dyDescent="0.2">
      <c r="A9" s="1">
        <v>9</v>
      </c>
      <c r="B9" s="1">
        <f>4/36</f>
        <v>0.1111111111111111</v>
      </c>
      <c r="C9" s="1">
        <f t="shared" si="0"/>
        <v>0.83333333333333348</v>
      </c>
    </row>
    <row r="10" spans="1:3" x14ac:dyDescent="0.2">
      <c r="A10" s="1">
        <v>10</v>
      </c>
      <c r="B10" s="41">
        <f>3/36</f>
        <v>8.3333333333333329E-2</v>
      </c>
      <c r="C10" s="1">
        <f t="shared" si="0"/>
        <v>0.91666666666666685</v>
      </c>
    </row>
    <row r="11" spans="1:3" x14ac:dyDescent="0.2">
      <c r="A11" s="1">
        <v>11</v>
      </c>
      <c r="B11" s="1">
        <f>2/36</f>
        <v>5.5555555555555552E-2</v>
      </c>
      <c r="C11" s="1">
        <f t="shared" si="0"/>
        <v>0.97222222222222243</v>
      </c>
    </row>
    <row r="12" spans="1:3" ht="16" thickBot="1" x14ac:dyDescent="0.25">
      <c r="A12" s="42">
        <v>12</v>
      </c>
      <c r="B12" s="42">
        <f>1/36</f>
        <v>2.7777777777777776E-2</v>
      </c>
      <c r="C12" s="42">
        <f t="shared" si="0"/>
        <v>1.0000000000000002</v>
      </c>
    </row>
    <row r="13" spans="1:3" x14ac:dyDescent="0.2">
      <c r="A13" s="1" t="s">
        <v>1</v>
      </c>
      <c r="B13" s="1">
        <f>SUM(B2:B12)</f>
        <v>1.0000000000000002</v>
      </c>
    </row>
  </sheetData>
  <pageMargins left="0.7" right="0.7" top="0.75" bottom="0.75" header="0.3" footer="0.3"/>
  <ignoredErrors>
    <ignoredError sqref="B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4D0C-9A4E-3742-8925-0A2CC19715AD}">
  <dimension ref="A1:I101"/>
  <sheetViews>
    <sheetView tabSelected="1" zoomScale="200" zoomScaleNormal="200" workbookViewId="0">
      <selection activeCell="D1" sqref="D1:I101"/>
    </sheetView>
  </sheetViews>
  <sheetFormatPr baseColWidth="10" defaultColWidth="9.1640625" defaultRowHeight="13" x14ac:dyDescent="0.15"/>
  <cols>
    <col min="1" max="1" width="9.83203125" style="44" customWidth="1"/>
    <col min="2" max="2" width="9.1640625" style="44"/>
    <col min="3" max="3" width="12.5" style="44" bestFit="1" customWidth="1"/>
    <col min="4" max="4" width="10.5" style="44" bestFit="1" customWidth="1"/>
    <col min="5" max="5" width="12.83203125" style="44" bestFit="1" customWidth="1"/>
    <col min="6" max="6" width="13.83203125" style="44" bestFit="1" customWidth="1"/>
    <col min="7" max="7" width="12.83203125" style="44" bestFit="1" customWidth="1"/>
    <col min="8" max="8" width="12.6640625" style="44" bestFit="1" customWidth="1"/>
    <col min="9" max="9" width="21" style="44" bestFit="1" customWidth="1"/>
    <col min="10" max="16384" width="9.1640625" style="44"/>
  </cols>
  <sheetData>
    <row r="1" spans="1:9" x14ac:dyDescent="0.15">
      <c r="A1" s="43" t="s">
        <v>15</v>
      </c>
      <c r="D1" s="45" t="s">
        <v>16</v>
      </c>
      <c r="E1" s="45" t="s">
        <v>17</v>
      </c>
      <c r="F1" s="45" t="s">
        <v>18</v>
      </c>
      <c r="G1" s="45" t="s">
        <v>19</v>
      </c>
      <c r="H1" s="45" t="s">
        <v>20</v>
      </c>
      <c r="I1" s="45" t="s">
        <v>21</v>
      </c>
    </row>
    <row r="2" spans="1:9" x14ac:dyDescent="0.15">
      <c r="D2" s="44">
        <f>sold</f>
        <v>200</v>
      </c>
      <c r="E2" s="44">
        <f t="shared" ref="E2:E33" si="0">MIN(seats,D2)*price</f>
        <v>60000</v>
      </c>
      <c r="F2" s="44">
        <f t="shared" ref="F2:F33" si="1">MAX(0,D2-seats)*bmpcst</f>
        <v>0</v>
      </c>
      <c r="G2" s="44">
        <f>E2-F2</f>
        <v>60000</v>
      </c>
      <c r="H2" s="44">
        <f t="shared" ref="H2:H33" si="2">BINOMDIST(D2,sold,1-noshow,FALSE)</f>
        <v>4.9726708194734039E-7</v>
      </c>
      <c r="I2" s="46">
        <f>G2*H2</f>
        <v>2.9836024916840422E-2</v>
      </c>
    </row>
    <row r="3" spans="1:9" x14ac:dyDescent="0.15">
      <c r="A3" s="44" t="s">
        <v>22</v>
      </c>
      <c r="D3" s="44">
        <f>D2-1</f>
        <v>199</v>
      </c>
      <c r="E3" s="44">
        <f t="shared" si="0"/>
        <v>59700</v>
      </c>
      <c r="F3" s="44">
        <f t="shared" si="1"/>
        <v>0</v>
      </c>
      <c r="G3" s="44">
        <f t="shared" ref="G3:G66" si="3">E3-F3</f>
        <v>59700</v>
      </c>
      <c r="H3" s="44">
        <f t="shared" si="2"/>
        <v>7.485741018562128E-6</v>
      </c>
      <c r="I3" s="46">
        <f t="shared" ref="I3:I66" si="4">G3*H3</f>
        <v>0.44689873880815906</v>
      </c>
    </row>
    <row r="4" spans="1:9" x14ac:dyDescent="0.15">
      <c r="A4" s="47" t="s">
        <v>23</v>
      </c>
      <c r="B4" s="47">
        <v>200</v>
      </c>
      <c r="D4" s="44">
        <f t="shared" ref="D4:D67" si="5">D3-1</f>
        <v>198</v>
      </c>
      <c r="E4" s="44">
        <f t="shared" si="0"/>
        <v>59400</v>
      </c>
      <c r="F4" s="44">
        <f t="shared" si="1"/>
        <v>0</v>
      </c>
      <c r="G4" s="44">
        <f t="shared" si="3"/>
        <v>59400</v>
      </c>
      <c r="H4" s="44">
        <f t="shared" si="2"/>
        <v>5.6062565800306746E-5</v>
      </c>
      <c r="I4" s="46">
        <f t="shared" si="4"/>
        <v>3.3301164085382209</v>
      </c>
    </row>
    <row r="5" spans="1:9" x14ac:dyDescent="0.15">
      <c r="A5" s="47" t="s">
        <v>24</v>
      </c>
      <c r="B5" s="47">
        <v>300</v>
      </c>
      <c r="D5" s="44">
        <f t="shared" si="5"/>
        <v>197</v>
      </c>
      <c r="E5" s="44">
        <f t="shared" si="0"/>
        <v>59100</v>
      </c>
      <c r="F5" s="44">
        <f t="shared" si="1"/>
        <v>0</v>
      </c>
      <c r="G5" s="44">
        <f t="shared" si="3"/>
        <v>59100</v>
      </c>
      <c r="H5" s="44">
        <f t="shared" si="2"/>
        <v>2.7850435913700768E-4</v>
      </c>
      <c r="I5" s="46">
        <f t="shared" si="4"/>
        <v>16.459607624997155</v>
      </c>
    </row>
    <row r="6" spans="1:9" x14ac:dyDescent="0.15">
      <c r="A6" s="47" t="s">
        <v>25</v>
      </c>
      <c r="B6" s="47">
        <v>500</v>
      </c>
      <c r="D6" s="44">
        <f t="shared" si="5"/>
        <v>196</v>
      </c>
      <c r="E6" s="44">
        <f t="shared" si="0"/>
        <v>58800</v>
      </c>
      <c r="F6" s="44">
        <f t="shared" si="1"/>
        <v>0</v>
      </c>
      <c r="G6" s="44">
        <f t="shared" si="3"/>
        <v>58800</v>
      </c>
      <c r="H6" s="44">
        <f t="shared" si="2"/>
        <v>1.0324126646503601E-3</v>
      </c>
      <c r="I6" s="46">
        <f t="shared" si="4"/>
        <v>60.70586468144117</v>
      </c>
    </row>
    <row r="7" spans="1:9" x14ac:dyDescent="0.15">
      <c r="A7" s="47" t="s">
        <v>26</v>
      </c>
      <c r="B7" s="47">
        <v>7.0000000000000007E-2</v>
      </c>
      <c r="D7" s="44">
        <f t="shared" si="5"/>
        <v>195</v>
      </c>
      <c r="E7" s="44">
        <f t="shared" si="0"/>
        <v>58500</v>
      </c>
      <c r="F7" s="44">
        <f t="shared" si="1"/>
        <v>0</v>
      </c>
      <c r="G7" s="44">
        <f t="shared" si="3"/>
        <v>58500</v>
      </c>
      <c r="H7" s="44">
        <f t="shared" si="2"/>
        <v>3.0461724212909663E-3</v>
      </c>
      <c r="I7" s="46">
        <f t="shared" si="4"/>
        <v>178.20108664552154</v>
      </c>
    </row>
    <row r="8" spans="1:9" x14ac:dyDescent="0.15">
      <c r="D8" s="44">
        <f t="shared" si="5"/>
        <v>194</v>
      </c>
      <c r="E8" s="44">
        <f t="shared" si="0"/>
        <v>58200</v>
      </c>
      <c r="F8" s="44">
        <f t="shared" si="1"/>
        <v>0</v>
      </c>
      <c r="G8" s="44">
        <f t="shared" si="3"/>
        <v>58200</v>
      </c>
      <c r="H8" s="44">
        <f t="shared" si="2"/>
        <v>7.4516583424053201E-3</v>
      </c>
      <c r="I8" s="46">
        <f t="shared" si="4"/>
        <v>433.68651552798963</v>
      </c>
    </row>
    <row r="9" spans="1:9" x14ac:dyDescent="0.15">
      <c r="A9" s="48" t="s">
        <v>27</v>
      </c>
      <c r="B9" s="48">
        <v>200</v>
      </c>
      <c r="D9" s="44">
        <f t="shared" si="5"/>
        <v>193</v>
      </c>
      <c r="E9" s="44">
        <f t="shared" si="0"/>
        <v>57900</v>
      </c>
      <c r="F9" s="44">
        <f t="shared" si="1"/>
        <v>0</v>
      </c>
      <c r="G9" s="44">
        <f t="shared" si="3"/>
        <v>57900</v>
      </c>
      <c r="H9" s="44">
        <f t="shared" si="2"/>
        <v>1.5544319552974549E-2</v>
      </c>
      <c r="I9" s="46">
        <f t="shared" si="4"/>
        <v>900.01610211722641</v>
      </c>
    </row>
    <row r="10" spans="1:9" x14ac:dyDescent="0.15">
      <c r="D10" s="44">
        <f t="shared" si="5"/>
        <v>192</v>
      </c>
      <c r="E10" s="44">
        <f t="shared" si="0"/>
        <v>57600</v>
      </c>
      <c r="F10" s="44">
        <f t="shared" si="1"/>
        <v>0</v>
      </c>
      <c r="G10" s="44">
        <f t="shared" si="3"/>
        <v>57600</v>
      </c>
      <c r="H10" s="44">
        <f t="shared" si="2"/>
        <v>2.8226311446328794E-2</v>
      </c>
      <c r="I10" s="46">
        <f t="shared" si="4"/>
        <v>1625.8355393085385</v>
      </c>
    </row>
    <row r="11" spans="1:9" x14ac:dyDescent="0.15">
      <c r="A11" s="44" t="s">
        <v>28</v>
      </c>
      <c r="B11" s="44">
        <f>sold*(1-noshow)</f>
        <v>186</v>
      </c>
      <c r="D11" s="44">
        <f t="shared" si="5"/>
        <v>191</v>
      </c>
      <c r="E11" s="44">
        <f t="shared" si="0"/>
        <v>57300</v>
      </c>
      <c r="F11" s="44">
        <f t="shared" si="1"/>
        <v>0</v>
      </c>
      <c r="G11" s="44">
        <f t="shared" si="3"/>
        <v>57300</v>
      </c>
      <c r="H11" s="44">
        <f t="shared" si="2"/>
        <v>4.5323969634248402E-2</v>
      </c>
      <c r="I11" s="46">
        <f t="shared" si="4"/>
        <v>2597.0634600424332</v>
      </c>
    </row>
    <row r="12" spans="1:9" x14ac:dyDescent="0.15">
      <c r="D12" s="44">
        <f t="shared" si="5"/>
        <v>190</v>
      </c>
      <c r="E12" s="44">
        <f t="shared" si="0"/>
        <v>57000</v>
      </c>
      <c r="F12" s="44">
        <f t="shared" si="1"/>
        <v>0</v>
      </c>
      <c r="G12" s="44">
        <f t="shared" si="3"/>
        <v>57000</v>
      </c>
      <c r="H12" s="44">
        <f t="shared" si="2"/>
        <v>6.5159298280634631E-2</v>
      </c>
      <c r="I12" s="46">
        <f t="shared" si="4"/>
        <v>3714.0800019961739</v>
      </c>
    </row>
    <row r="13" spans="1:9" x14ac:dyDescent="0.15">
      <c r="A13" s="44" t="s">
        <v>29</v>
      </c>
      <c r="D13" s="44">
        <f t="shared" si="5"/>
        <v>189</v>
      </c>
      <c r="E13" s="44">
        <f t="shared" si="0"/>
        <v>56700</v>
      </c>
      <c r="F13" s="44">
        <f t="shared" si="1"/>
        <v>0</v>
      </c>
      <c r="G13" s="44">
        <f t="shared" si="3"/>
        <v>56700</v>
      </c>
      <c r="H13" s="44">
        <f t="shared" si="2"/>
        <v>8.4713457197697073E-2</v>
      </c>
      <c r="I13" s="46">
        <f t="shared" si="4"/>
        <v>4803.2530231094242</v>
      </c>
    </row>
    <row r="14" spans="1:9" x14ac:dyDescent="0.15">
      <c r="A14" s="49">
        <f>SUM(I1:I101)</f>
        <v>55799.999999999985</v>
      </c>
      <c r="D14" s="44">
        <f t="shared" si="5"/>
        <v>188</v>
      </c>
      <c r="E14" s="44">
        <f t="shared" si="0"/>
        <v>56400</v>
      </c>
      <c r="F14" s="44">
        <f t="shared" si="1"/>
        <v>0</v>
      </c>
      <c r="G14" s="44">
        <f t="shared" si="3"/>
        <v>56400</v>
      </c>
      <c r="H14" s="44">
        <f t="shared" si="2"/>
        <v>0.10042643716178618</v>
      </c>
      <c r="I14" s="46">
        <f t="shared" si="4"/>
        <v>5664.0510559247405</v>
      </c>
    </row>
    <row r="15" spans="1:9" x14ac:dyDescent="0.15">
      <c r="D15" s="44">
        <f t="shared" si="5"/>
        <v>187</v>
      </c>
      <c r="E15" s="44">
        <f t="shared" si="0"/>
        <v>56100</v>
      </c>
      <c r="F15" s="44">
        <f t="shared" si="1"/>
        <v>0</v>
      </c>
      <c r="G15" s="44">
        <f t="shared" si="3"/>
        <v>56100</v>
      </c>
      <c r="H15" s="44">
        <f t="shared" si="2"/>
        <v>0.10931446758057127</v>
      </c>
      <c r="I15" s="46">
        <f t="shared" si="4"/>
        <v>6132.5416312700481</v>
      </c>
    </row>
    <row r="16" spans="1:9" x14ac:dyDescent="0.15">
      <c r="A16" s="44" t="s">
        <v>32</v>
      </c>
      <c r="B16" s="44" t="s">
        <v>30</v>
      </c>
      <c r="C16" s="44" t="s">
        <v>31</v>
      </c>
      <c r="D16" s="44">
        <f t="shared" si="5"/>
        <v>186</v>
      </c>
      <c r="E16" s="44">
        <f t="shared" si="0"/>
        <v>55800</v>
      </c>
      <c r="F16" s="44">
        <f t="shared" si="1"/>
        <v>0</v>
      </c>
      <c r="G16" s="44">
        <f t="shared" si="3"/>
        <v>55800</v>
      </c>
      <c r="H16" s="44">
        <f t="shared" si="2"/>
        <v>0.10990217977186476</v>
      </c>
      <c r="I16" s="46">
        <f t="shared" si="4"/>
        <v>6132.5416312700536</v>
      </c>
    </row>
    <row r="17" spans="1:9" x14ac:dyDescent="0.15">
      <c r="A17" s="44">
        <v>200</v>
      </c>
      <c r="B17" s="44">
        <f>A17*price*(1-noshow) - MAX(0, ((A17*(1-noshow))-seats))*bmpcst</f>
        <v>55799.999999999993</v>
      </c>
      <c r="C17" s="44">
        <f>MAX(0, ((A17*(1-noshow))-seats))*bmpcst</f>
        <v>0</v>
      </c>
      <c r="D17" s="44">
        <f t="shared" si="5"/>
        <v>185</v>
      </c>
      <c r="E17" s="44">
        <f t="shared" si="0"/>
        <v>55500</v>
      </c>
      <c r="F17" s="44">
        <f t="shared" si="1"/>
        <v>0</v>
      </c>
      <c r="G17" s="44">
        <f t="shared" si="3"/>
        <v>55500</v>
      </c>
      <c r="H17" s="44">
        <f t="shared" si="2"/>
        <v>0.10257536778707389</v>
      </c>
      <c r="I17" s="46">
        <f t="shared" si="4"/>
        <v>5692.9329121826013</v>
      </c>
    </row>
    <row r="18" spans="1:9" x14ac:dyDescent="0.15">
      <c r="A18" s="44">
        <v>201</v>
      </c>
      <c r="B18" s="44">
        <f>A18*price*(1-noshow) - MAX(0, ((A18*(1-noshow))-seats))*bmpcst</f>
        <v>56078.999999999993</v>
      </c>
      <c r="C18" s="44">
        <f>MAX(0, ((A18*(1-noshow))-seats))*bmpcst</f>
        <v>0</v>
      </c>
      <c r="D18" s="44">
        <f t="shared" si="5"/>
        <v>184</v>
      </c>
      <c r="E18" s="44">
        <f t="shared" si="0"/>
        <v>55200</v>
      </c>
      <c r="F18" s="44">
        <f t="shared" si="1"/>
        <v>0</v>
      </c>
      <c r="G18" s="44">
        <f t="shared" si="3"/>
        <v>55200</v>
      </c>
      <c r="H18" s="44">
        <f t="shared" si="2"/>
        <v>8.9270901400712852E-2</v>
      </c>
      <c r="I18" s="46">
        <f t="shared" si="4"/>
        <v>4927.7537573193495</v>
      </c>
    </row>
    <row r="19" spans="1:9" x14ac:dyDescent="0.15">
      <c r="A19" s="44">
        <v>202</v>
      </c>
      <c r="B19" s="44">
        <f>A19*price*(1-noshow) - MAX(0, ((A19*(1-noshow))-seats))*bmpcst</f>
        <v>56357.999999999993</v>
      </c>
      <c r="C19" s="44">
        <f>MAX(0, ((A19*(1-noshow))-seats))*bmpcst</f>
        <v>0</v>
      </c>
      <c r="D19" s="44">
        <f t="shared" si="5"/>
        <v>183</v>
      </c>
      <c r="E19" s="44">
        <f t="shared" si="0"/>
        <v>54900</v>
      </c>
      <c r="F19" s="44">
        <f t="shared" si="1"/>
        <v>0</v>
      </c>
      <c r="G19" s="44">
        <f t="shared" si="3"/>
        <v>54900</v>
      </c>
      <c r="H19" s="44">
        <f t="shared" si="2"/>
        <v>7.2726705252446705E-2</v>
      </c>
      <c r="I19" s="46">
        <f t="shared" si="4"/>
        <v>3992.6961183593239</v>
      </c>
    </row>
    <row r="20" spans="1:9" x14ac:dyDescent="0.15">
      <c r="A20" s="44">
        <v>203</v>
      </c>
      <c r="B20" s="44">
        <f>A20*price*(1-noshow) - MAX(0, ((A20*(1-noshow))-seats))*bmpcst</f>
        <v>56636.999999999993</v>
      </c>
      <c r="C20" s="44">
        <f>MAX(0, ((A20*(1-noshow))-seats))*bmpcst</f>
        <v>0</v>
      </c>
      <c r="D20" s="44">
        <f t="shared" si="5"/>
        <v>182</v>
      </c>
      <c r="E20" s="44">
        <f t="shared" si="0"/>
        <v>54600</v>
      </c>
      <c r="F20" s="44">
        <f t="shared" si="1"/>
        <v>0</v>
      </c>
      <c r="G20" s="44">
        <f t="shared" si="3"/>
        <v>54600</v>
      </c>
      <c r="H20" s="44">
        <f t="shared" si="2"/>
        <v>5.5652873015761287E-2</v>
      </c>
      <c r="I20" s="46">
        <f t="shared" si="4"/>
        <v>3038.646866660566</v>
      </c>
    </row>
    <row r="21" spans="1:9" x14ac:dyDescent="0.15">
      <c r="A21" s="44">
        <v>204</v>
      </c>
      <c r="B21" s="44">
        <f>A21*price*(1-noshow) - MAX(0, ((A21*(1-noshow))-seats))*bmpcst</f>
        <v>56915.999999999993</v>
      </c>
      <c r="C21" s="44">
        <f>MAX(0, ((A21*(1-noshow))-seats))*bmpcst</f>
        <v>0</v>
      </c>
      <c r="D21" s="44">
        <f t="shared" si="5"/>
        <v>181</v>
      </c>
      <c r="E21" s="44">
        <f t="shared" si="0"/>
        <v>54300</v>
      </c>
      <c r="F21" s="44">
        <f t="shared" si="1"/>
        <v>0</v>
      </c>
      <c r="G21" s="44">
        <f t="shared" si="3"/>
        <v>54300</v>
      </c>
      <c r="H21" s="44">
        <f t="shared" si="2"/>
        <v>4.0125500974578308E-2</v>
      </c>
      <c r="I21" s="46">
        <f t="shared" si="4"/>
        <v>2178.814702919602</v>
      </c>
    </row>
    <row r="22" spans="1:9" x14ac:dyDescent="0.15">
      <c r="A22" s="44">
        <v>205</v>
      </c>
      <c r="B22" s="44">
        <f>A22*price*(1-noshow) - MAX(0, ((A22*(1-noshow))-seats))*bmpcst</f>
        <v>57194.999999999993</v>
      </c>
      <c r="C22" s="44">
        <f>MAX(0, ((A22*(1-noshow))-seats))*bmpcst</f>
        <v>0</v>
      </c>
      <c r="D22" s="44">
        <f t="shared" si="5"/>
        <v>180</v>
      </c>
      <c r="E22" s="44">
        <f t="shared" si="0"/>
        <v>54000</v>
      </c>
      <c r="F22" s="44">
        <f t="shared" si="1"/>
        <v>0</v>
      </c>
      <c r="G22" s="44">
        <f t="shared" si="3"/>
        <v>54000</v>
      </c>
      <c r="H22" s="44">
        <f t="shared" si="2"/>
        <v>2.733280093268323E-2</v>
      </c>
      <c r="I22" s="46">
        <f t="shared" si="4"/>
        <v>1475.9712503648943</v>
      </c>
    </row>
    <row r="23" spans="1:9" x14ac:dyDescent="0.15">
      <c r="A23" s="44">
        <v>206</v>
      </c>
      <c r="B23" s="44">
        <f>A23*price*(1-noshow) - MAX(0, ((A23*(1-noshow))-seats))*bmpcst</f>
        <v>57473.999999999993</v>
      </c>
      <c r="C23" s="44">
        <f>MAX(0, ((A23*(1-noshow))-seats))*bmpcst</f>
        <v>0</v>
      </c>
      <c r="D23" s="44">
        <f t="shared" si="5"/>
        <v>179</v>
      </c>
      <c r="E23" s="44">
        <f t="shared" si="0"/>
        <v>53700</v>
      </c>
      <c r="F23" s="44">
        <f t="shared" si="1"/>
        <v>0</v>
      </c>
      <c r="G23" s="44">
        <f t="shared" si="3"/>
        <v>53700</v>
      </c>
      <c r="H23" s="44">
        <f t="shared" si="2"/>
        <v>1.7634065117860191E-2</v>
      </c>
      <c r="I23" s="46">
        <f t="shared" si="4"/>
        <v>946.9492968290923</v>
      </c>
    </row>
    <row r="24" spans="1:9" x14ac:dyDescent="0.15">
      <c r="A24" s="44">
        <v>207</v>
      </c>
      <c r="B24" s="44">
        <f>A24*price*(1-noshow) - MAX(0, ((A24*(1-noshow))-seats))*bmpcst</f>
        <v>57752.999999999993</v>
      </c>
      <c r="C24" s="44">
        <f>MAX(0, ((A24*(1-noshow))-seats))*bmpcst</f>
        <v>0</v>
      </c>
      <c r="D24" s="44">
        <f t="shared" si="5"/>
        <v>178</v>
      </c>
      <c r="E24" s="44">
        <f t="shared" si="0"/>
        <v>53400</v>
      </c>
      <c r="F24" s="44">
        <f t="shared" si="1"/>
        <v>0</v>
      </c>
      <c r="G24" s="44">
        <f t="shared" si="3"/>
        <v>53400</v>
      </c>
      <c r="H24" s="44">
        <f t="shared" si="2"/>
        <v>1.0799356594662152E-2</v>
      </c>
      <c r="I24" s="46">
        <f t="shared" si="4"/>
        <v>576.68564215495894</v>
      </c>
    </row>
    <row r="25" spans="1:9" x14ac:dyDescent="0.15">
      <c r="A25" s="44">
        <v>208</v>
      </c>
      <c r="B25" s="44">
        <f>A25*price*(1-noshow) - MAX(0, ((A25*(1-noshow))-seats))*bmpcst</f>
        <v>58031.999999999993</v>
      </c>
      <c r="C25" s="44">
        <f>MAX(0, ((A25*(1-noshow))-seats))*bmpcst</f>
        <v>0</v>
      </c>
      <c r="D25" s="44">
        <f t="shared" si="5"/>
        <v>177</v>
      </c>
      <c r="E25" s="44">
        <f t="shared" si="0"/>
        <v>53100</v>
      </c>
      <c r="F25" s="44">
        <f t="shared" si="1"/>
        <v>0</v>
      </c>
      <c r="G25" s="44">
        <f t="shared" si="3"/>
        <v>53100</v>
      </c>
      <c r="H25" s="44">
        <f t="shared" si="2"/>
        <v>6.2907893019864798E-3</v>
      </c>
      <c r="I25" s="46">
        <f t="shared" si="4"/>
        <v>334.04091193548209</v>
      </c>
    </row>
    <row r="26" spans="1:9" x14ac:dyDescent="0.15">
      <c r="A26" s="44">
        <v>209</v>
      </c>
      <c r="B26" s="44">
        <f>A26*price*(1-noshow) - MAX(0, ((A26*(1-noshow))-seats))*bmpcst</f>
        <v>58310.999999999993</v>
      </c>
      <c r="C26" s="44">
        <f>MAX(0, ((A26*(1-noshow))-seats))*bmpcst</f>
        <v>0</v>
      </c>
      <c r="D26" s="44">
        <f t="shared" si="5"/>
        <v>176</v>
      </c>
      <c r="E26" s="44">
        <f t="shared" si="0"/>
        <v>52800</v>
      </c>
      <c r="F26" s="44">
        <f t="shared" si="1"/>
        <v>0</v>
      </c>
      <c r="G26" s="44">
        <f t="shared" si="3"/>
        <v>52800</v>
      </c>
      <c r="H26" s="44">
        <f t="shared" si="2"/>
        <v>3.4920644915596983E-3</v>
      </c>
      <c r="I26" s="46">
        <f t="shared" si="4"/>
        <v>184.38100515435207</v>
      </c>
    </row>
    <row r="27" spans="1:9" x14ac:dyDescent="0.15">
      <c r="A27" s="44">
        <v>210</v>
      </c>
      <c r="B27" s="44">
        <f>A27*price*(1-noshow) - MAX(0, ((A27*(1-noshow))-seats))*bmpcst</f>
        <v>58589.999999999993</v>
      </c>
      <c r="C27" s="44">
        <f>MAX(0, ((A27*(1-noshow))-seats))*bmpcst</f>
        <v>0</v>
      </c>
      <c r="D27" s="44">
        <f t="shared" si="5"/>
        <v>175</v>
      </c>
      <c r="E27" s="44">
        <f t="shared" si="0"/>
        <v>52500</v>
      </c>
      <c r="F27" s="44">
        <f t="shared" si="1"/>
        <v>0</v>
      </c>
      <c r="G27" s="44">
        <f t="shared" si="3"/>
        <v>52500</v>
      </c>
      <c r="H27" s="44">
        <f t="shared" si="2"/>
        <v>1.8504186897211011E-3</v>
      </c>
      <c r="I27" s="46">
        <f t="shared" si="4"/>
        <v>97.146981210357808</v>
      </c>
    </row>
    <row r="28" spans="1:9" x14ac:dyDescent="0.15">
      <c r="A28" s="44">
        <v>211</v>
      </c>
      <c r="B28" s="44">
        <f>A28*price*(1-noshow) - MAX(0, ((A28*(1-noshow))-seats))*bmpcst</f>
        <v>58868.999999999993</v>
      </c>
      <c r="C28" s="44">
        <f>MAX(0, ((A28*(1-noshow))-seats))*bmpcst</f>
        <v>0</v>
      </c>
      <c r="D28" s="44">
        <f t="shared" si="5"/>
        <v>174</v>
      </c>
      <c r="E28" s="44">
        <f t="shared" si="0"/>
        <v>52200</v>
      </c>
      <c r="F28" s="44">
        <f t="shared" si="1"/>
        <v>0</v>
      </c>
      <c r="G28" s="44">
        <f t="shared" si="3"/>
        <v>52200</v>
      </c>
      <c r="H28" s="44">
        <f t="shared" si="2"/>
        <v>9.3745363726565245E-4</v>
      </c>
      <c r="I28" s="46">
        <f t="shared" si="4"/>
        <v>48.935079865267056</v>
      </c>
    </row>
    <row r="29" spans="1:9" x14ac:dyDescent="0.15">
      <c r="A29" s="44">
        <v>212</v>
      </c>
      <c r="B29" s="44">
        <f>A29*price*(1-noshow) - MAX(0, ((A29*(1-noshow))-seats))*bmpcst</f>
        <v>59147.999999999993</v>
      </c>
      <c r="C29" s="44">
        <f>MAX(0, ((A29*(1-noshow))-seats))*bmpcst</f>
        <v>0</v>
      </c>
      <c r="D29" s="44">
        <f t="shared" si="5"/>
        <v>173</v>
      </c>
      <c r="E29" s="44">
        <f t="shared" si="0"/>
        <v>51900</v>
      </c>
      <c r="F29" s="44">
        <f t="shared" si="1"/>
        <v>0</v>
      </c>
      <c r="G29" s="44">
        <f t="shared" si="3"/>
        <v>51900</v>
      </c>
      <c r="H29" s="44">
        <f t="shared" si="2"/>
        <v>4.5472661496995709E-4</v>
      </c>
      <c r="I29" s="46">
        <f t="shared" si="4"/>
        <v>23.600311316940772</v>
      </c>
    </row>
    <row r="30" spans="1:9" x14ac:dyDescent="0.15">
      <c r="A30" s="44">
        <v>213</v>
      </c>
      <c r="B30" s="44">
        <f>A30*price*(1-noshow) - MAX(0, ((A30*(1-noshow))-seats))*bmpcst</f>
        <v>59426.999999999993</v>
      </c>
      <c r="C30" s="44">
        <f>MAX(0, ((A30*(1-noshow))-seats))*bmpcst</f>
        <v>0</v>
      </c>
      <c r="D30" s="44">
        <f t="shared" si="5"/>
        <v>172</v>
      </c>
      <c r="E30" s="44">
        <f t="shared" si="0"/>
        <v>51600</v>
      </c>
      <c r="F30" s="44">
        <f t="shared" si="1"/>
        <v>0</v>
      </c>
      <c r="G30" s="44">
        <f t="shared" si="3"/>
        <v>51600</v>
      </c>
      <c r="H30" s="44">
        <f t="shared" si="2"/>
        <v>2.1147232362850272E-4</v>
      </c>
      <c r="I30" s="46">
        <f t="shared" si="4"/>
        <v>10.911971899230741</v>
      </c>
    </row>
    <row r="31" spans="1:9" x14ac:dyDescent="0.15">
      <c r="A31" s="44">
        <v>214</v>
      </c>
      <c r="B31" s="44">
        <f>A31*price*(1-noshow) - MAX(0, ((A31*(1-noshow))-seats))*bmpcst</f>
        <v>59705.999999999993</v>
      </c>
      <c r="C31" s="44">
        <f>MAX(0, ((A31*(1-noshow))-seats))*bmpcst</f>
        <v>0</v>
      </c>
      <c r="D31" s="44">
        <f t="shared" si="5"/>
        <v>171</v>
      </c>
      <c r="E31" s="44">
        <f t="shared" si="0"/>
        <v>51300</v>
      </c>
      <c r="F31" s="44">
        <f t="shared" si="1"/>
        <v>0</v>
      </c>
      <c r="G31" s="44">
        <f t="shared" si="3"/>
        <v>51300</v>
      </c>
      <c r="H31" s="44">
        <f t="shared" si="2"/>
        <v>9.4405887151916343E-5</v>
      </c>
      <c r="I31" s="46">
        <f t="shared" si="4"/>
        <v>4.843022010893308</v>
      </c>
    </row>
    <row r="32" spans="1:9" x14ac:dyDescent="0.15">
      <c r="A32" s="44">
        <v>215</v>
      </c>
      <c r="B32" s="44">
        <f>A32*price*(1-noshow) - MAX(0, ((A32*(1-noshow))-seats))*bmpcst</f>
        <v>59984.999999999993</v>
      </c>
      <c r="C32" s="44">
        <f>MAX(0, ((A32*(1-noshow))-seats))*bmpcst</f>
        <v>0</v>
      </c>
      <c r="D32" s="44">
        <f t="shared" si="5"/>
        <v>170</v>
      </c>
      <c r="E32" s="44">
        <f t="shared" si="0"/>
        <v>51000</v>
      </c>
      <c r="F32" s="44">
        <f t="shared" si="1"/>
        <v>0</v>
      </c>
      <c r="G32" s="44">
        <f t="shared" si="3"/>
        <v>51000</v>
      </c>
      <c r="H32" s="44">
        <f t="shared" si="2"/>
        <v>4.0503170939370265E-5</v>
      </c>
      <c r="I32" s="46">
        <f t="shared" si="4"/>
        <v>2.0656617179078833</v>
      </c>
    </row>
    <row r="33" spans="1:9" x14ac:dyDescent="0.15">
      <c r="A33" s="44">
        <v>216</v>
      </c>
      <c r="B33" s="44">
        <f>A33*price*(1-noshow) - MAX(0, ((A33*(1-noshow))-seats))*bmpcst</f>
        <v>59823.999999999993</v>
      </c>
      <c r="C33" s="44">
        <f>MAX(0, ((A33*(1-noshow))-seats))*bmpcst</f>
        <v>439.99999999999773</v>
      </c>
      <c r="D33" s="44">
        <f t="shared" si="5"/>
        <v>169</v>
      </c>
      <c r="E33" s="44">
        <f t="shared" si="0"/>
        <v>50700</v>
      </c>
      <c r="F33" s="44">
        <f t="shared" si="1"/>
        <v>0</v>
      </c>
      <c r="G33" s="44">
        <f t="shared" si="3"/>
        <v>50700</v>
      </c>
      <c r="H33" s="44">
        <f t="shared" si="2"/>
        <v>1.6718270349584053E-5</v>
      </c>
      <c r="I33" s="46">
        <f t="shared" si="4"/>
        <v>0.84761630672391153</v>
      </c>
    </row>
    <row r="34" spans="1:9" x14ac:dyDescent="0.15">
      <c r="A34" s="44">
        <v>217</v>
      </c>
      <c r="B34" s="44">
        <f>A34*price*(1-noshow) - MAX(0, ((A34*(1-noshow))-seats))*bmpcst</f>
        <v>59638.000000000007</v>
      </c>
      <c r="C34" s="44">
        <f>MAX(0, ((A34*(1-noshow))-seats))*bmpcst</f>
        <v>904.99999999998693</v>
      </c>
      <c r="D34" s="44">
        <f t="shared" si="5"/>
        <v>168</v>
      </c>
      <c r="E34" s="44">
        <f t="shared" ref="E34:E65" si="6">MIN(seats,D34)*price</f>
        <v>50400</v>
      </c>
      <c r="F34" s="44">
        <f t="shared" ref="F34:F65" si="7">MAX(0,D34-seats)*bmpcst</f>
        <v>0</v>
      </c>
      <c r="G34" s="44">
        <f t="shared" si="3"/>
        <v>50400</v>
      </c>
      <c r="H34" s="44">
        <f t="shared" ref="H34:H65" si="8">BINOMDIST(D34,sold,1-noshow,FALSE)</f>
        <v>6.6457371718944405E-6</v>
      </c>
      <c r="I34" s="46">
        <f t="shared" si="4"/>
        <v>0.33494515346347981</v>
      </c>
    </row>
    <row r="35" spans="1:9" x14ac:dyDescent="0.15">
      <c r="A35" s="44">
        <v>218</v>
      </c>
      <c r="B35" s="44">
        <f>A35*price*(1-noshow) - MAX(0, ((A35*(1-noshow))-seats))*bmpcst</f>
        <v>59452</v>
      </c>
      <c r="C35" s="44">
        <f>MAX(0, ((A35*(1-noshow))-seats))*bmpcst</f>
        <v>1369.9999999999905</v>
      </c>
      <c r="D35" s="44">
        <f t="shared" si="5"/>
        <v>167</v>
      </c>
      <c r="E35" s="44">
        <f t="shared" si="6"/>
        <v>50100</v>
      </c>
      <c r="F35" s="44">
        <f t="shared" si="7"/>
        <v>0</v>
      </c>
      <c r="G35" s="44">
        <f t="shared" si="3"/>
        <v>50100</v>
      </c>
      <c r="H35" s="44">
        <f t="shared" si="8"/>
        <v>2.5465581342938758E-6</v>
      </c>
      <c r="I35" s="46">
        <f t="shared" si="4"/>
        <v>0.12758256252812317</v>
      </c>
    </row>
    <row r="36" spans="1:9" x14ac:dyDescent="0.15">
      <c r="A36" s="44">
        <v>219</v>
      </c>
      <c r="B36" s="44">
        <f>A36*price*(1-noshow) - MAX(0, ((A36*(1-noshow))-seats))*bmpcst</f>
        <v>59266</v>
      </c>
      <c r="C36" s="44">
        <f>MAX(0, ((A36*(1-noshow))-seats))*bmpcst</f>
        <v>1834.9999999999936</v>
      </c>
      <c r="D36" s="44">
        <f t="shared" si="5"/>
        <v>166</v>
      </c>
      <c r="E36" s="44">
        <f t="shared" si="6"/>
        <v>49800</v>
      </c>
      <c r="F36" s="44">
        <f t="shared" si="7"/>
        <v>0</v>
      </c>
      <c r="G36" s="44">
        <f t="shared" si="3"/>
        <v>49800</v>
      </c>
      <c r="H36" s="44">
        <f t="shared" si="8"/>
        <v>9.4146946837113723E-7</v>
      </c>
      <c r="I36" s="46">
        <f t="shared" si="4"/>
        <v>4.6885179524882636E-2</v>
      </c>
    </row>
    <row r="37" spans="1:9" x14ac:dyDescent="0.15">
      <c r="A37" s="44">
        <v>220</v>
      </c>
      <c r="B37" s="44">
        <f>A37*price*(1-noshow) - MAX(0, ((A37*(1-noshow))-seats))*bmpcst</f>
        <v>59079.999999999993</v>
      </c>
      <c r="C37" s="44">
        <f>MAX(0, ((A37*(1-noshow))-seats))*bmpcst</f>
        <v>2299.9999999999973</v>
      </c>
      <c r="D37" s="44">
        <f t="shared" si="5"/>
        <v>165</v>
      </c>
      <c r="E37" s="44">
        <f t="shared" si="6"/>
        <v>49500</v>
      </c>
      <c r="F37" s="44">
        <f t="shared" si="7"/>
        <v>0</v>
      </c>
      <c r="G37" s="44">
        <f t="shared" si="3"/>
        <v>49500</v>
      </c>
      <c r="H37" s="44">
        <f t="shared" si="8"/>
        <v>3.3609447688088051E-7</v>
      </c>
      <c r="I37" s="46">
        <f t="shared" si="4"/>
        <v>1.6636676605603584E-2</v>
      </c>
    </row>
    <row r="38" spans="1:9" x14ac:dyDescent="0.15">
      <c r="D38" s="44">
        <f t="shared" si="5"/>
        <v>164</v>
      </c>
      <c r="E38" s="44">
        <f t="shared" si="6"/>
        <v>49200</v>
      </c>
      <c r="F38" s="44">
        <f t="shared" si="7"/>
        <v>0</v>
      </c>
      <c r="G38" s="44">
        <f t="shared" si="3"/>
        <v>49200</v>
      </c>
      <c r="H38" s="44">
        <f t="shared" si="8"/>
        <v>1.1594657132539371E-7</v>
      </c>
      <c r="I38" s="46">
        <f t="shared" si="4"/>
        <v>5.7045713092093702E-3</v>
      </c>
    </row>
    <row r="39" spans="1:9" x14ac:dyDescent="0.15">
      <c r="D39" s="44">
        <f t="shared" si="5"/>
        <v>163</v>
      </c>
      <c r="E39" s="44">
        <f t="shared" si="6"/>
        <v>48900</v>
      </c>
      <c r="F39" s="44">
        <f t="shared" si="7"/>
        <v>0</v>
      </c>
      <c r="G39" s="44">
        <f t="shared" si="3"/>
        <v>48900</v>
      </c>
      <c r="H39" s="44">
        <f t="shared" si="8"/>
        <v>3.8682552711871959E-8</v>
      </c>
      <c r="I39" s="46">
        <f t="shared" si="4"/>
        <v>1.8915768276105388E-3</v>
      </c>
    </row>
    <row r="40" spans="1:9" x14ac:dyDescent="0.15">
      <c r="D40" s="44">
        <f t="shared" si="5"/>
        <v>162</v>
      </c>
      <c r="E40" s="44">
        <f t="shared" si="6"/>
        <v>48600</v>
      </c>
      <c r="F40" s="44">
        <f t="shared" si="7"/>
        <v>0</v>
      </c>
      <c r="G40" s="44">
        <f t="shared" si="3"/>
        <v>48600</v>
      </c>
      <c r="H40" s="44">
        <f t="shared" si="8"/>
        <v>1.2489188637307901E-8</v>
      </c>
      <c r="I40" s="46">
        <f t="shared" si="4"/>
        <v>6.0697456777316402E-4</v>
      </c>
    </row>
    <row r="41" spans="1:9" x14ac:dyDescent="0.15">
      <c r="D41" s="44">
        <f t="shared" si="5"/>
        <v>161</v>
      </c>
      <c r="E41" s="44">
        <f t="shared" si="6"/>
        <v>48300</v>
      </c>
      <c r="F41" s="44">
        <f t="shared" si="7"/>
        <v>0</v>
      </c>
      <c r="G41" s="44">
        <f t="shared" si="3"/>
        <v>48300</v>
      </c>
      <c r="H41" s="44">
        <f t="shared" si="8"/>
        <v>3.9048083580664546E-9</v>
      </c>
      <c r="I41" s="46">
        <f t="shared" si="4"/>
        <v>1.8860224369460975E-4</v>
      </c>
    </row>
    <row r="42" spans="1:9" x14ac:dyDescent="0.15">
      <c r="D42" s="44">
        <f t="shared" si="5"/>
        <v>160</v>
      </c>
      <c r="E42" s="44">
        <f t="shared" si="6"/>
        <v>48000</v>
      </c>
      <c r="F42" s="44">
        <f t="shared" si="7"/>
        <v>0</v>
      </c>
      <c r="G42" s="44">
        <f t="shared" si="3"/>
        <v>48000</v>
      </c>
      <c r="H42" s="44">
        <f t="shared" si="8"/>
        <v>1.1829889837475596E-9</v>
      </c>
      <c r="I42" s="46">
        <f t="shared" si="4"/>
        <v>5.6783471219882865E-5</v>
      </c>
    </row>
    <row r="43" spans="1:9" x14ac:dyDescent="0.15">
      <c r="D43" s="44">
        <f t="shared" si="5"/>
        <v>159</v>
      </c>
      <c r="E43" s="44">
        <f t="shared" si="6"/>
        <v>47700</v>
      </c>
      <c r="F43" s="44">
        <f t="shared" si="7"/>
        <v>0</v>
      </c>
      <c r="G43" s="44">
        <f t="shared" si="3"/>
        <v>47700</v>
      </c>
      <c r="H43" s="44">
        <f t="shared" si="8"/>
        <v>3.4748168418496093E-10</v>
      </c>
      <c r="I43" s="46">
        <f t="shared" si="4"/>
        <v>1.6574876335622637E-5</v>
      </c>
    </row>
    <row r="44" spans="1:9" x14ac:dyDescent="0.15">
      <c r="D44" s="44">
        <f t="shared" si="5"/>
        <v>158</v>
      </c>
      <c r="E44" s="44">
        <f t="shared" si="6"/>
        <v>47400</v>
      </c>
      <c r="F44" s="44">
        <f t="shared" si="7"/>
        <v>0</v>
      </c>
      <c r="G44" s="44">
        <f t="shared" si="3"/>
        <v>47400</v>
      </c>
      <c r="H44" s="44">
        <f t="shared" si="8"/>
        <v>9.9013598181736878E-11</v>
      </c>
      <c r="I44" s="46">
        <f t="shared" si="4"/>
        <v>4.6932445538143277E-6</v>
      </c>
    </row>
    <row r="45" spans="1:9" x14ac:dyDescent="0.15">
      <c r="D45" s="44">
        <f t="shared" si="5"/>
        <v>157</v>
      </c>
      <c r="E45" s="44">
        <f t="shared" si="6"/>
        <v>47100</v>
      </c>
      <c r="F45" s="44">
        <f t="shared" si="7"/>
        <v>0</v>
      </c>
      <c r="G45" s="44">
        <f t="shared" si="3"/>
        <v>47100</v>
      </c>
      <c r="H45" s="44">
        <f t="shared" si="8"/>
        <v>2.7384105923731448E-11</v>
      </c>
      <c r="I45" s="46">
        <f t="shared" si="4"/>
        <v>1.2897913890077513E-6</v>
      </c>
    </row>
    <row r="46" spans="1:9" x14ac:dyDescent="0.15">
      <c r="D46" s="44">
        <f t="shared" si="5"/>
        <v>156</v>
      </c>
      <c r="E46" s="44">
        <f t="shared" si="6"/>
        <v>46800</v>
      </c>
      <c r="F46" s="44">
        <f t="shared" si="7"/>
        <v>0</v>
      </c>
      <c r="G46" s="44">
        <f t="shared" si="3"/>
        <v>46800</v>
      </c>
      <c r="H46" s="44">
        <f t="shared" si="8"/>
        <v>7.3546266887049273E-12</v>
      </c>
      <c r="I46" s="46">
        <f t="shared" si="4"/>
        <v>3.441965290313906E-7</v>
      </c>
    </row>
    <row r="47" spans="1:9" x14ac:dyDescent="0.15">
      <c r="D47" s="44">
        <f t="shared" si="5"/>
        <v>155</v>
      </c>
      <c r="E47" s="44">
        <f t="shared" si="6"/>
        <v>46500</v>
      </c>
      <c r="F47" s="44">
        <f t="shared" si="7"/>
        <v>0</v>
      </c>
      <c r="G47" s="44">
        <f t="shared" si="3"/>
        <v>46500</v>
      </c>
      <c r="H47" s="44">
        <f t="shared" si="8"/>
        <v>1.9190567130384375E-12</v>
      </c>
      <c r="I47" s="46">
        <f t="shared" si="4"/>
        <v>8.9236137156287346E-8</v>
      </c>
    </row>
    <row r="48" spans="1:9" x14ac:dyDescent="0.15">
      <c r="D48" s="44">
        <f t="shared" si="5"/>
        <v>154</v>
      </c>
      <c r="E48" s="44">
        <f t="shared" si="6"/>
        <v>46200</v>
      </c>
      <c r="F48" s="44">
        <f t="shared" si="7"/>
        <v>0</v>
      </c>
      <c r="G48" s="44">
        <f t="shared" si="3"/>
        <v>46200</v>
      </c>
      <c r="H48" s="44">
        <f t="shared" si="8"/>
        <v>4.8671728229235735E-13</v>
      </c>
      <c r="I48" s="46">
        <f t="shared" si="4"/>
        <v>2.2486338441906911E-8</v>
      </c>
    </row>
    <row r="49" spans="4:9" x14ac:dyDescent="0.15">
      <c r="D49" s="44">
        <f t="shared" si="5"/>
        <v>153</v>
      </c>
      <c r="E49" s="44">
        <f t="shared" si="6"/>
        <v>45900</v>
      </c>
      <c r="F49" s="44">
        <f t="shared" si="7"/>
        <v>0</v>
      </c>
      <c r="G49" s="44">
        <f t="shared" si="3"/>
        <v>45900</v>
      </c>
      <c r="H49" s="44">
        <f t="shared" si="8"/>
        <v>1.2003688636722983E-13</v>
      </c>
      <c r="I49" s="46">
        <f t="shared" si="4"/>
        <v>5.5096930842558487E-9</v>
      </c>
    </row>
    <row r="50" spans="4:9" x14ac:dyDescent="0.15">
      <c r="D50" s="44">
        <f t="shared" si="5"/>
        <v>152</v>
      </c>
      <c r="E50" s="44">
        <f t="shared" si="6"/>
        <v>45600</v>
      </c>
      <c r="F50" s="44">
        <f t="shared" si="7"/>
        <v>0</v>
      </c>
      <c r="G50" s="44">
        <f t="shared" si="3"/>
        <v>45600</v>
      </c>
      <c r="H50" s="44">
        <f t="shared" si="8"/>
        <v>2.8799172334073365E-14</v>
      </c>
      <c r="I50" s="46">
        <f t="shared" si="4"/>
        <v>1.3132422584337455E-9</v>
      </c>
    </row>
    <row r="51" spans="4:9" x14ac:dyDescent="0.15">
      <c r="D51" s="44">
        <f t="shared" si="5"/>
        <v>151</v>
      </c>
      <c r="E51" s="44">
        <f t="shared" si="6"/>
        <v>45300</v>
      </c>
      <c r="F51" s="44">
        <f t="shared" si="7"/>
        <v>0</v>
      </c>
      <c r="G51" s="44">
        <f t="shared" si="3"/>
        <v>45300</v>
      </c>
      <c r="H51" s="44">
        <f t="shared" si="8"/>
        <v>6.7242307139464178E-15</v>
      </c>
      <c r="I51" s="46">
        <f t="shared" si="4"/>
        <v>3.0460765134177274E-10</v>
      </c>
    </row>
    <row r="52" spans="4:9" x14ac:dyDescent="0.15">
      <c r="D52" s="44">
        <f t="shared" si="5"/>
        <v>150</v>
      </c>
      <c r="E52" s="44">
        <f t="shared" si="6"/>
        <v>45000</v>
      </c>
      <c r="F52" s="44">
        <f t="shared" si="7"/>
        <v>0</v>
      </c>
      <c r="G52" s="44">
        <f t="shared" si="3"/>
        <v>45000</v>
      </c>
      <c r="H52" s="44">
        <f t="shared" si="8"/>
        <v>1.5284971751917141E-15</v>
      </c>
      <c r="I52" s="46">
        <f t="shared" si="4"/>
        <v>6.8782372883627139E-11</v>
      </c>
    </row>
    <row r="53" spans="4:9" x14ac:dyDescent="0.15">
      <c r="D53" s="44">
        <f t="shared" si="5"/>
        <v>149</v>
      </c>
      <c r="E53" s="44">
        <f t="shared" si="6"/>
        <v>44700</v>
      </c>
      <c r="F53" s="44">
        <f t="shared" si="7"/>
        <v>0</v>
      </c>
      <c r="G53" s="44">
        <f t="shared" si="3"/>
        <v>44700</v>
      </c>
      <c r="H53" s="44">
        <f t="shared" si="8"/>
        <v>3.3837698375527954E-16</v>
      </c>
      <c r="I53" s="46">
        <f t="shared" si="4"/>
        <v>1.5125451173860994E-11</v>
      </c>
    </row>
    <row r="54" spans="4:9" x14ac:dyDescent="0.15">
      <c r="D54" s="44">
        <f t="shared" si="5"/>
        <v>148</v>
      </c>
      <c r="E54" s="44">
        <f t="shared" si="6"/>
        <v>44400</v>
      </c>
      <c r="F54" s="44">
        <f t="shared" si="7"/>
        <v>0</v>
      </c>
      <c r="G54" s="44">
        <f t="shared" si="3"/>
        <v>44400</v>
      </c>
      <c r="H54" s="44">
        <f t="shared" si="8"/>
        <v>7.2979155098585423E-17</v>
      </c>
      <c r="I54" s="46">
        <f t="shared" si="4"/>
        <v>3.2402744863771928E-12</v>
      </c>
    </row>
    <row r="55" spans="4:9" x14ac:dyDescent="0.15">
      <c r="D55" s="44">
        <f t="shared" si="5"/>
        <v>147</v>
      </c>
      <c r="E55" s="44">
        <f t="shared" si="6"/>
        <v>44100</v>
      </c>
      <c r="F55" s="44">
        <f t="shared" si="7"/>
        <v>0</v>
      </c>
      <c r="G55" s="44">
        <f t="shared" si="3"/>
        <v>44100</v>
      </c>
      <c r="H55" s="44">
        <f t="shared" si="8"/>
        <v>1.5339096101061794E-17</v>
      </c>
      <c r="I55" s="46">
        <f t="shared" si="4"/>
        <v>6.7645413805682511E-13</v>
      </c>
    </row>
    <row r="56" spans="4:9" x14ac:dyDescent="0.15">
      <c r="D56" s="44">
        <f t="shared" si="5"/>
        <v>146</v>
      </c>
      <c r="E56" s="44">
        <f t="shared" si="6"/>
        <v>43800</v>
      </c>
      <c r="F56" s="44">
        <f t="shared" si="7"/>
        <v>0</v>
      </c>
      <c r="G56" s="44">
        <f t="shared" si="3"/>
        <v>43800</v>
      </c>
      <c r="H56" s="44">
        <f t="shared" si="8"/>
        <v>3.1429569669440248E-18</v>
      </c>
      <c r="I56" s="46">
        <f t="shared" si="4"/>
        <v>1.3766151515214827E-13</v>
      </c>
    </row>
    <row r="57" spans="4:9" x14ac:dyDescent="0.15">
      <c r="D57" s="44">
        <f t="shared" si="5"/>
        <v>145</v>
      </c>
      <c r="E57" s="44">
        <f t="shared" si="6"/>
        <v>43500</v>
      </c>
      <c r="F57" s="44">
        <f t="shared" si="7"/>
        <v>0</v>
      </c>
      <c r="G57" s="44">
        <f t="shared" si="3"/>
        <v>43500</v>
      </c>
      <c r="H57" s="44">
        <f t="shared" si="8"/>
        <v>6.2797693454872762E-19</v>
      </c>
      <c r="I57" s="46">
        <f t="shared" si="4"/>
        <v>2.7316996652869652E-14</v>
      </c>
    </row>
    <row r="58" spans="4:9" x14ac:dyDescent="0.15">
      <c r="D58" s="44">
        <f t="shared" si="5"/>
        <v>144</v>
      </c>
      <c r="E58" s="44">
        <f t="shared" si="6"/>
        <v>43200</v>
      </c>
      <c r="F58" s="44">
        <f t="shared" si="7"/>
        <v>0</v>
      </c>
      <c r="G58" s="44">
        <f t="shared" si="3"/>
        <v>43200</v>
      </c>
      <c r="H58" s="44">
        <f t="shared" si="8"/>
        <v>1.2238797783543728E-19</v>
      </c>
      <c r="I58" s="46">
        <f t="shared" si="4"/>
        <v>5.287160642490891E-15</v>
      </c>
    </row>
    <row r="59" spans="4:9" x14ac:dyDescent="0.15">
      <c r="D59" s="44">
        <f t="shared" si="5"/>
        <v>143</v>
      </c>
      <c r="E59" s="44">
        <f t="shared" si="6"/>
        <v>42900</v>
      </c>
      <c r="F59" s="44">
        <f t="shared" si="7"/>
        <v>0</v>
      </c>
      <c r="G59" s="44">
        <f t="shared" si="3"/>
        <v>42900</v>
      </c>
      <c r="H59" s="44">
        <f t="shared" si="8"/>
        <v>2.3272416837978074E-20</v>
      </c>
      <c r="I59" s="46">
        <f t="shared" si="4"/>
        <v>9.9838668234925937E-16</v>
      </c>
    </row>
    <row r="60" spans="4:9" x14ac:dyDescent="0.15">
      <c r="D60" s="44">
        <f t="shared" si="5"/>
        <v>142</v>
      </c>
      <c r="E60" s="44">
        <f t="shared" si="6"/>
        <v>42600</v>
      </c>
      <c r="F60" s="44">
        <f t="shared" si="7"/>
        <v>0</v>
      </c>
      <c r="G60" s="44">
        <f t="shared" si="3"/>
        <v>42600</v>
      </c>
      <c r="H60" s="44">
        <f t="shared" si="8"/>
        <v>4.3188152122388014E-21</v>
      </c>
      <c r="I60" s="46">
        <f t="shared" si="4"/>
        <v>1.8398152804137293E-16</v>
      </c>
    </row>
    <row r="61" spans="4:9" x14ac:dyDescent="0.15">
      <c r="D61" s="44">
        <f t="shared" si="5"/>
        <v>141</v>
      </c>
      <c r="E61" s="44">
        <f t="shared" si="6"/>
        <v>42300</v>
      </c>
      <c r="F61" s="44">
        <f t="shared" si="7"/>
        <v>0</v>
      </c>
      <c r="G61" s="44">
        <f t="shared" si="3"/>
        <v>42300</v>
      </c>
      <c r="H61" s="44">
        <f t="shared" si="8"/>
        <v>7.8237694932846456E-22</v>
      </c>
      <c r="I61" s="46">
        <f t="shared" si="4"/>
        <v>3.3094544956594051E-17</v>
      </c>
    </row>
    <row r="62" spans="4:9" x14ac:dyDescent="0.15">
      <c r="D62" s="44">
        <f t="shared" si="5"/>
        <v>140</v>
      </c>
      <c r="E62" s="44">
        <f t="shared" si="6"/>
        <v>42000</v>
      </c>
      <c r="F62" s="44">
        <f t="shared" si="7"/>
        <v>0</v>
      </c>
      <c r="G62" s="44">
        <f t="shared" si="3"/>
        <v>42000</v>
      </c>
      <c r="H62" s="44">
        <f t="shared" si="8"/>
        <v>1.383881808220816E-22</v>
      </c>
      <c r="I62" s="46">
        <f t="shared" si="4"/>
        <v>5.8123035945274274E-18</v>
      </c>
    </row>
    <row r="63" spans="4:9" x14ac:dyDescent="0.15">
      <c r="D63" s="44">
        <f t="shared" si="5"/>
        <v>139</v>
      </c>
      <c r="E63" s="44">
        <f t="shared" si="6"/>
        <v>41700</v>
      </c>
      <c r="F63" s="44">
        <f t="shared" si="7"/>
        <v>0</v>
      </c>
      <c r="G63" s="44">
        <f t="shared" si="3"/>
        <v>41700</v>
      </c>
      <c r="H63" s="44">
        <f t="shared" si="8"/>
        <v>2.3906295999583929E-23</v>
      </c>
      <c r="I63" s="46">
        <f t="shared" si="4"/>
        <v>9.9689254318264989E-19</v>
      </c>
    </row>
    <row r="64" spans="4:9" x14ac:dyDescent="0.15">
      <c r="D64" s="44">
        <f t="shared" si="5"/>
        <v>138</v>
      </c>
      <c r="E64" s="44">
        <f t="shared" si="6"/>
        <v>41400</v>
      </c>
      <c r="F64" s="44">
        <f t="shared" si="7"/>
        <v>0</v>
      </c>
      <c r="G64" s="44">
        <f t="shared" si="3"/>
        <v>41400</v>
      </c>
      <c r="H64" s="44">
        <f t="shared" si="8"/>
        <v>4.0341356239325919E-24</v>
      </c>
      <c r="I64" s="46">
        <f t="shared" si="4"/>
        <v>1.6701321483080929E-19</v>
      </c>
    </row>
    <row r="65" spans="4:9" x14ac:dyDescent="0.15">
      <c r="D65" s="44">
        <f t="shared" si="5"/>
        <v>137</v>
      </c>
      <c r="E65" s="44">
        <f t="shared" si="6"/>
        <v>41100</v>
      </c>
      <c r="F65" s="44">
        <f t="shared" si="7"/>
        <v>0</v>
      </c>
      <c r="G65" s="44">
        <f t="shared" si="3"/>
        <v>41100</v>
      </c>
      <c r="H65" s="44">
        <f t="shared" si="8"/>
        <v>6.6512630358743967E-25</v>
      </c>
      <c r="I65" s="46">
        <f t="shared" si="4"/>
        <v>2.7336691077443771E-20</v>
      </c>
    </row>
    <row r="66" spans="4:9" x14ac:dyDescent="0.15">
      <c r="D66" s="44">
        <f t="shared" si="5"/>
        <v>136</v>
      </c>
      <c r="E66" s="44">
        <f t="shared" ref="E66:E97" si="9">MIN(seats,D66)*price</f>
        <v>40800</v>
      </c>
      <c r="F66" s="44">
        <f t="shared" ref="F66:F101" si="10">MAX(0,D66-seats)*bmpcst</f>
        <v>0</v>
      </c>
      <c r="G66" s="44">
        <f t="shared" si="3"/>
        <v>40800</v>
      </c>
      <c r="H66" s="44">
        <f t="shared" ref="H66:H101" si="11">BINOMDIST(D66,sold,1-noshow,FALSE)</f>
        <v>1.0716668769159177E-25</v>
      </c>
      <c r="I66" s="46">
        <f t="shared" si="4"/>
        <v>4.3724008578169445E-21</v>
      </c>
    </row>
    <row r="67" spans="4:9" x14ac:dyDescent="0.15">
      <c r="D67" s="44">
        <f t="shared" si="5"/>
        <v>135</v>
      </c>
      <c r="E67" s="44">
        <f t="shared" si="9"/>
        <v>40500</v>
      </c>
      <c r="F67" s="44">
        <f t="shared" si="10"/>
        <v>0</v>
      </c>
      <c r="G67" s="44">
        <f t="shared" ref="G67:G115" si="12">E67-F67</f>
        <v>40500</v>
      </c>
      <c r="H67" s="44">
        <f t="shared" si="11"/>
        <v>1.6877202097997708E-26</v>
      </c>
      <c r="I67" s="46">
        <f t="shared" ref="I67:I115" si="13">G67*H67</f>
        <v>6.8352668496890713E-22</v>
      </c>
    </row>
    <row r="68" spans="4:9" x14ac:dyDescent="0.15">
      <c r="D68" s="44">
        <f t="shared" ref="D68:D101" si="14">D67-1</f>
        <v>134</v>
      </c>
      <c r="E68" s="44">
        <f t="shared" si="9"/>
        <v>40200</v>
      </c>
      <c r="F68" s="44">
        <f t="shared" si="10"/>
        <v>0</v>
      </c>
      <c r="G68" s="44">
        <f t="shared" si="12"/>
        <v>40200</v>
      </c>
      <c r="H68" s="44">
        <f t="shared" si="11"/>
        <v>2.5983962174336646E-27</v>
      </c>
      <c r="I68" s="46">
        <f t="shared" si="13"/>
        <v>1.0445552794083331E-22</v>
      </c>
    </row>
    <row r="69" spans="4:9" x14ac:dyDescent="0.15">
      <c r="D69" s="44">
        <f t="shared" si="14"/>
        <v>133</v>
      </c>
      <c r="E69" s="44">
        <f t="shared" si="9"/>
        <v>39900</v>
      </c>
      <c r="F69" s="44">
        <f t="shared" si="10"/>
        <v>0</v>
      </c>
      <c r="G69" s="44">
        <f t="shared" si="12"/>
        <v>39900</v>
      </c>
      <c r="H69" s="44">
        <f t="shared" si="11"/>
        <v>3.911564198287264E-28</v>
      </c>
      <c r="I69" s="46">
        <f t="shared" si="13"/>
        <v>1.5607141151166183E-23</v>
      </c>
    </row>
    <row r="70" spans="4:9" x14ac:dyDescent="0.15">
      <c r="D70" s="44">
        <f t="shared" si="14"/>
        <v>132</v>
      </c>
      <c r="E70" s="44">
        <f t="shared" si="9"/>
        <v>39600</v>
      </c>
      <c r="F70" s="44">
        <f t="shared" si="10"/>
        <v>0</v>
      </c>
      <c r="G70" s="44">
        <f t="shared" si="12"/>
        <v>39600</v>
      </c>
      <c r="H70" s="44">
        <f t="shared" si="11"/>
        <v>5.7584855607296504E-29</v>
      </c>
      <c r="I70" s="46">
        <f t="shared" si="13"/>
        <v>2.2803602820489415E-24</v>
      </c>
    </row>
    <row r="71" spans="4:9" x14ac:dyDescent="0.15">
      <c r="D71" s="44">
        <f t="shared" si="14"/>
        <v>131</v>
      </c>
      <c r="E71" s="44">
        <f t="shared" si="9"/>
        <v>39300</v>
      </c>
      <c r="F71" s="44">
        <f t="shared" si="10"/>
        <v>0</v>
      </c>
      <c r="G71" s="44">
        <f t="shared" si="12"/>
        <v>39300</v>
      </c>
      <c r="H71" s="44">
        <f t="shared" si="11"/>
        <v>8.2917884651927074E-30</v>
      </c>
      <c r="I71" s="46">
        <f t="shared" si="13"/>
        <v>3.2586728668207338E-25</v>
      </c>
    </row>
    <row r="72" spans="4:9" x14ac:dyDescent="0.15">
      <c r="D72" s="44">
        <f t="shared" si="14"/>
        <v>130</v>
      </c>
      <c r="E72" s="44">
        <f t="shared" si="9"/>
        <v>39000</v>
      </c>
      <c r="F72" s="44">
        <f t="shared" si="10"/>
        <v>0</v>
      </c>
      <c r="G72" s="44">
        <f t="shared" si="12"/>
        <v>39000</v>
      </c>
      <c r="H72" s="44">
        <f t="shared" si="11"/>
        <v>1.1679831063873894E-30</v>
      </c>
      <c r="I72" s="46">
        <f t="shared" si="13"/>
        <v>4.555134114910819E-26</v>
      </c>
    </row>
    <row r="73" spans="4:9" x14ac:dyDescent="0.15">
      <c r="D73" s="44">
        <f t="shared" si="14"/>
        <v>129</v>
      </c>
      <c r="E73" s="44">
        <f t="shared" si="9"/>
        <v>38700</v>
      </c>
      <c r="F73" s="44">
        <f t="shared" si="10"/>
        <v>0</v>
      </c>
      <c r="G73" s="44">
        <f t="shared" si="12"/>
        <v>38700</v>
      </c>
      <c r="H73" s="44">
        <f t="shared" si="11"/>
        <v>1.6096692818605312E-31</v>
      </c>
      <c r="I73" s="46">
        <f t="shared" si="13"/>
        <v>6.2294201208002555E-27</v>
      </c>
    </row>
    <row r="74" spans="4:9" x14ac:dyDescent="0.15">
      <c r="D74" s="44">
        <f t="shared" si="14"/>
        <v>128</v>
      </c>
      <c r="E74" s="44">
        <f t="shared" si="9"/>
        <v>38400</v>
      </c>
      <c r="F74" s="44">
        <f t="shared" si="10"/>
        <v>0</v>
      </c>
      <c r="G74" s="44">
        <f t="shared" si="12"/>
        <v>38400</v>
      </c>
      <c r="H74" s="44">
        <f t="shared" si="11"/>
        <v>2.170745760931988E-32</v>
      </c>
      <c r="I74" s="46">
        <f t="shared" si="13"/>
        <v>8.3356637219788347E-28</v>
      </c>
    </row>
    <row r="75" spans="4:9" x14ac:dyDescent="0.15">
      <c r="D75" s="44">
        <f t="shared" si="14"/>
        <v>127</v>
      </c>
      <c r="E75" s="44">
        <f t="shared" si="9"/>
        <v>38100</v>
      </c>
      <c r="F75" s="44">
        <f t="shared" si="10"/>
        <v>0</v>
      </c>
      <c r="G75" s="44">
        <f t="shared" si="12"/>
        <v>38100</v>
      </c>
      <c r="H75" s="44">
        <f t="shared" si="11"/>
        <v>2.864911182493837E-33</v>
      </c>
      <c r="I75" s="46">
        <f t="shared" si="13"/>
        <v>1.091531160530152E-28</v>
      </c>
    </row>
    <row r="76" spans="4:9" x14ac:dyDescent="0.15">
      <c r="D76" s="44">
        <f t="shared" si="14"/>
        <v>126</v>
      </c>
      <c r="E76" s="44">
        <f t="shared" si="9"/>
        <v>37800</v>
      </c>
      <c r="F76" s="44">
        <f t="shared" si="10"/>
        <v>0</v>
      </c>
      <c r="G76" s="44">
        <f t="shared" si="12"/>
        <v>37800</v>
      </c>
      <c r="H76" s="44">
        <f t="shared" si="11"/>
        <v>3.7008224952586673E-34</v>
      </c>
      <c r="I76" s="46">
        <f t="shared" si="13"/>
        <v>1.3989109032077764E-29</v>
      </c>
    </row>
    <row r="77" spans="4:9" x14ac:dyDescent="0.15">
      <c r="D77" s="44">
        <f t="shared" si="14"/>
        <v>125</v>
      </c>
      <c r="E77" s="44">
        <f t="shared" si="9"/>
        <v>37500</v>
      </c>
      <c r="F77" s="44">
        <f t="shared" si="10"/>
        <v>0</v>
      </c>
      <c r="G77" s="44">
        <f t="shared" si="12"/>
        <v>37500</v>
      </c>
      <c r="H77" s="44">
        <f t="shared" si="11"/>
        <v>4.6797497359400859E-35</v>
      </c>
      <c r="I77" s="46">
        <f t="shared" si="13"/>
        <v>1.7549061509775321E-30</v>
      </c>
    </row>
    <row r="78" spans="4:9" x14ac:dyDescent="0.15">
      <c r="D78" s="44">
        <f t="shared" si="14"/>
        <v>124</v>
      </c>
      <c r="E78" s="44">
        <f t="shared" si="9"/>
        <v>37200</v>
      </c>
      <c r="F78" s="44">
        <f t="shared" si="10"/>
        <v>0</v>
      </c>
      <c r="G78" s="44">
        <f t="shared" si="12"/>
        <v>37200</v>
      </c>
      <c r="H78" s="44">
        <f t="shared" si="11"/>
        <v>5.7934083459926549E-36</v>
      </c>
      <c r="I78" s="46">
        <f t="shared" si="13"/>
        <v>2.1551479047092677E-31</v>
      </c>
    </row>
    <row r="79" spans="4:9" x14ac:dyDescent="0.15">
      <c r="D79" s="44">
        <f t="shared" si="14"/>
        <v>123</v>
      </c>
      <c r="E79" s="44">
        <f t="shared" si="9"/>
        <v>36900</v>
      </c>
      <c r="F79" s="44">
        <f t="shared" si="10"/>
        <v>0</v>
      </c>
      <c r="G79" s="44">
        <f t="shared" si="12"/>
        <v>36900</v>
      </c>
      <c r="H79" s="44">
        <f t="shared" si="11"/>
        <v>7.0223131466575125E-37</v>
      </c>
      <c r="I79" s="46">
        <f t="shared" si="13"/>
        <v>2.5912335511166219E-32</v>
      </c>
    </row>
    <row r="80" spans="4:9" x14ac:dyDescent="0.15">
      <c r="D80" s="44">
        <f t="shared" si="14"/>
        <v>122</v>
      </c>
      <c r="E80" s="44">
        <f t="shared" si="9"/>
        <v>36600</v>
      </c>
      <c r="F80" s="44">
        <f t="shared" si="10"/>
        <v>0</v>
      </c>
      <c r="G80" s="44">
        <f t="shared" si="12"/>
        <v>36600</v>
      </c>
      <c r="H80" s="44">
        <f t="shared" si="11"/>
        <v>8.3350036107973339E-38</v>
      </c>
      <c r="I80" s="46">
        <f t="shared" si="13"/>
        <v>3.0506113215518241E-33</v>
      </c>
    </row>
    <row r="81" spans="4:9" x14ac:dyDescent="0.15">
      <c r="D81" s="44">
        <f t="shared" si="14"/>
        <v>121</v>
      </c>
      <c r="E81" s="44">
        <f t="shared" si="9"/>
        <v>36300</v>
      </c>
      <c r="F81" s="44">
        <f t="shared" si="10"/>
        <v>0</v>
      </c>
      <c r="G81" s="44">
        <f t="shared" si="12"/>
        <v>36300</v>
      </c>
      <c r="H81" s="44">
        <f t="shared" si="11"/>
        <v>9.6884348490822089E-39</v>
      </c>
      <c r="I81" s="46">
        <f t="shared" si="13"/>
        <v>3.5169018502168418E-34</v>
      </c>
    </row>
    <row r="82" spans="4:9" x14ac:dyDescent="0.15">
      <c r="D82" s="44">
        <f t="shared" si="14"/>
        <v>120</v>
      </c>
      <c r="E82" s="44">
        <f t="shared" si="9"/>
        <v>36000</v>
      </c>
      <c r="F82" s="44">
        <f t="shared" si="10"/>
        <v>0</v>
      </c>
      <c r="G82" s="44">
        <f t="shared" si="12"/>
        <v>36000</v>
      </c>
      <c r="H82" s="44">
        <f t="shared" si="11"/>
        <v>1.1029710103726923E-39</v>
      </c>
      <c r="I82" s="46">
        <f t="shared" si="13"/>
        <v>3.9706956373416922E-35</v>
      </c>
    </row>
    <row r="83" spans="4:9" x14ac:dyDescent="0.15">
      <c r="D83" s="44">
        <f t="shared" si="14"/>
        <v>119</v>
      </c>
      <c r="E83" s="44">
        <f t="shared" si="9"/>
        <v>35700</v>
      </c>
      <c r="F83" s="44">
        <f t="shared" si="10"/>
        <v>0</v>
      </c>
      <c r="G83" s="44">
        <f t="shared" si="12"/>
        <v>35700</v>
      </c>
      <c r="H83" s="44">
        <f t="shared" si="11"/>
        <v>1.2299159016501578E-40</v>
      </c>
      <c r="I83" s="46">
        <f t="shared" si="13"/>
        <v>4.3907997688910635E-36</v>
      </c>
    </row>
    <row r="84" spans="4:9" x14ac:dyDescent="0.15">
      <c r="D84" s="44">
        <f t="shared" si="14"/>
        <v>118</v>
      </c>
      <c r="E84" s="44">
        <f t="shared" si="9"/>
        <v>35400</v>
      </c>
      <c r="F84" s="44">
        <f t="shared" si="10"/>
        <v>0</v>
      </c>
      <c r="G84" s="44">
        <f t="shared" si="12"/>
        <v>35400</v>
      </c>
      <c r="H84" s="44">
        <f t="shared" si="11"/>
        <v>1.3434565251436716E-41</v>
      </c>
      <c r="I84" s="46">
        <f t="shared" si="13"/>
        <v>4.7558360990085973E-37</v>
      </c>
    </row>
    <row r="85" spans="4:9" x14ac:dyDescent="0.15">
      <c r="D85" s="44">
        <f t="shared" si="14"/>
        <v>117</v>
      </c>
      <c r="E85" s="44">
        <f t="shared" si="9"/>
        <v>35100</v>
      </c>
      <c r="F85" s="44">
        <f t="shared" si="10"/>
        <v>0</v>
      </c>
      <c r="G85" s="44">
        <f t="shared" si="12"/>
        <v>35100</v>
      </c>
      <c r="H85" s="44">
        <f t="shared" si="11"/>
        <v>1.437615092328866E-42</v>
      </c>
      <c r="I85" s="46">
        <f t="shared" si="13"/>
        <v>5.0460289740743199E-38</v>
      </c>
    </row>
    <row r="86" spans="4:9" x14ac:dyDescent="0.15">
      <c r="D86" s="44">
        <f t="shared" si="14"/>
        <v>116</v>
      </c>
      <c r="E86" s="44">
        <f t="shared" si="9"/>
        <v>34800</v>
      </c>
      <c r="F86" s="44">
        <f t="shared" si="10"/>
        <v>0</v>
      </c>
      <c r="G86" s="44">
        <f t="shared" si="12"/>
        <v>34800</v>
      </c>
      <c r="H86" s="44">
        <f t="shared" si="11"/>
        <v>1.5071771129254359E-43</v>
      </c>
      <c r="I86" s="46">
        <f t="shared" si="13"/>
        <v>5.2449763529805173E-39</v>
      </c>
    </row>
    <row r="87" spans="4:9" x14ac:dyDescent="0.15">
      <c r="D87" s="44">
        <f t="shared" si="14"/>
        <v>115</v>
      </c>
      <c r="E87" s="44">
        <f t="shared" si="9"/>
        <v>34500</v>
      </c>
      <c r="F87" s="44">
        <f t="shared" si="10"/>
        <v>0</v>
      </c>
      <c r="G87" s="44">
        <f t="shared" si="12"/>
        <v>34500</v>
      </c>
      <c r="H87" s="44">
        <f t="shared" si="11"/>
        <v>1.5481692798171465E-44</v>
      </c>
      <c r="I87" s="46">
        <f t="shared" si="13"/>
        <v>5.3411840153691553E-40</v>
      </c>
    </row>
    <row r="88" spans="4:9" x14ac:dyDescent="0.15">
      <c r="D88" s="44">
        <f t="shared" si="14"/>
        <v>114</v>
      </c>
      <c r="E88" s="44">
        <f t="shared" si="9"/>
        <v>34200</v>
      </c>
      <c r="F88" s="44">
        <f t="shared" si="10"/>
        <v>0</v>
      </c>
      <c r="G88" s="44">
        <f t="shared" si="12"/>
        <v>34200</v>
      </c>
      <c r="H88" s="44">
        <f t="shared" si="11"/>
        <v>1.5582348965401446E-45</v>
      </c>
      <c r="I88" s="46">
        <f t="shared" si="13"/>
        <v>5.3291633461672949E-41</v>
      </c>
    </row>
    <row r="89" spans="4:9" x14ac:dyDescent="0.15">
      <c r="D89" s="44">
        <f t="shared" si="14"/>
        <v>113</v>
      </c>
      <c r="E89" s="44">
        <f t="shared" si="9"/>
        <v>33900</v>
      </c>
      <c r="F89" s="44">
        <f t="shared" si="10"/>
        <v>0</v>
      </c>
      <c r="G89" s="44">
        <f t="shared" si="12"/>
        <v>33900</v>
      </c>
      <c r="H89" s="44">
        <f t="shared" si="11"/>
        <v>1.5368575546150436E-46</v>
      </c>
      <c r="I89" s="46">
        <f t="shared" si="13"/>
        <v>5.2099471101449978E-42</v>
      </c>
    </row>
    <row r="90" spans="4:9" x14ac:dyDescent="0.15">
      <c r="D90" s="44">
        <f t="shared" si="14"/>
        <v>112</v>
      </c>
      <c r="E90" s="44">
        <f t="shared" si="9"/>
        <v>33600</v>
      </c>
      <c r="F90" s="44">
        <f t="shared" si="10"/>
        <v>0</v>
      </c>
      <c r="G90" s="44">
        <f t="shared" si="12"/>
        <v>33600</v>
      </c>
      <c r="H90" s="44">
        <f t="shared" si="11"/>
        <v>1.4854036237787113E-47</v>
      </c>
      <c r="I90" s="46">
        <f t="shared" si="13"/>
        <v>4.9909561758964702E-43</v>
      </c>
    </row>
    <row r="91" spans="4:9" x14ac:dyDescent="0.15">
      <c r="D91" s="44">
        <f t="shared" si="14"/>
        <v>111</v>
      </c>
      <c r="E91" s="44">
        <f t="shared" si="9"/>
        <v>33300</v>
      </c>
      <c r="F91" s="44">
        <f t="shared" si="10"/>
        <v>0</v>
      </c>
      <c r="G91" s="44">
        <f t="shared" si="12"/>
        <v>33300</v>
      </c>
      <c r="H91" s="44">
        <f t="shared" si="11"/>
        <v>1.4069789066600506E-48</v>
      </c>
      <c r="I91" s="46">
        <f t="shared" si="13"/>
        <v>4.6852397591779684E-44</v>
      </c>
    </row>
    <row r="92" spans="4:9" x14ac:dyDescent="0.15">
      <c r="D92" s="44">
        <f t="shared" si="14"/>
        <v>110</v>
      </c>
      <c r="E92" s="44">
        <f t="shared" si="9"/>
        <v>33000</v>
      </c>
      <c r="F92" s="44">
        <f t="shared" si="10"/>
        <v>0</v>
      </c>
      <c r="G92" s="44">
        <f t="shared" si="12"/>
        <v>33000</v>
      </c>
      <c r="H92" s="44">
        <f t="shared" si="11"/>
        <v>1.3061202036736712E-49</v>
      </c>
      <c r="I92" s="46">
        <f t="shared" si="13"/>
        <v>4.3101966721231151E-45</v>
      </c>
    </row>
    <row r="93" spans="4:9" x14ac:dyDescent="0.15">
      <c r="D93" s="44">
        <f t="shared" si="14"/>
        <v>109</v>
      </c>
      <c r="E93" s="44">
        <f t="shared" si="9"/>
        <v>32700</v>
      </c>
      <c r="F93" s="44">
        <f t="shared" si="10"/>
        <v>0</v>
      </c>
      <c r="G93" s="44">
        <f t="shared" si="12"/>
        <v>32700</v>
      </c>
      <c r="H93" s="44">
        <f t="shared" si="11"/>
        <v>1.1883641224491358E-50</v>
      </c>
      <c r="I93" s="46">
        <f t="shared" si="13"/>
        <v>3.8859506804086742E-46</v>
      </c>
    </row>
    <row r="94" spans="4:9" x14ac:dyDescent="0.15">
      <c r="D94" s="44">
        <f t="shared" si="14"/>
        <v>108</v>
      </c>
      <c r="E94" s="44">
        <f t="shared" si="9"/>
        <v>32400</v>
      </c>
      <c r="F94" s="44">
        <f t="shared" si="10"/>
        <v>0</v>
      </c>
      <c r="G94" s="44">
        <f t="shared" si="12"/>
        <v>32400</v>
      </c>
      <c r="H94" s="44">
        <f t="shared" si="11"/>
        <v>1.0597496790891786E-51</v>
      </c>
      <c r="I94" s="46">
        <f t="shared" si="13"/>
        <v>3.4335889602489385E-47</v>
      </c>
    </row>
    <row r="95" spans="4:9" x14ac:dyDescent="0.15">
      <c r="D95" s="44">
        <f t="shared" si="14"/>
        <v>107</v>
      </c>
      <c r="E95" s="44">
        <f t="shared" si="9"/>
        <v>32100</v>
      </c>
      <c r="F95" s="44">
        <f t="shared" si="10"/>
        <v>0</v>
      </c>
      <c r="G95" s="44">
        <f t="shared" si="12"/>
        <v>32100</v>
      </c>
      <c r="H95" s="44">
        <f t="shared" si="11"/>
        <v>9.2631605664403705E-53</v>
      </c>
      <c r="I95" s="46">
        <f t="shared" si="13"/>
        <v>2.9734745418273588E-48</v>
      </c>
    </row>
    <row r="96" spans="4:9" x14ac:dyDescent="0.15">
      <c r="D96" s="44">
        <f t="shared" si="14"/>
        <v>106</v>
      </c>
      <c r="E96" s="44">
        <f t="shared" si="9"/>
        <v>31800</v>
      </c>
      <c r="F96" s="44">
        <f t="shared" si="10"/>
        <v>0</v>
      </c>
      <c r="G96" s="44">
        <f t="shared" si="12"/>
        <v>31800</v>
      </c>
      <c r="H96" s="44">
        <f t="shared" si="11"/>
        <v>7.9365216932784022E-54</v>
      </c>
      <c r="I96" s="46">
        <f t="shared" si="13"/>
        <v>2.5238138984625318E-49</v>
      </c>
    </row>
    <row r="97" spans="4:9" x14ac:dyDescent="0.15">
      <c r="D97" s="44">
        <f t="shared" si="14"/>
        <v>105</v>
      </c>
      <c r="E97" s="44">
        <f t="shared" si="9"/>
        <v>31500</v>
      </c>
      <c r="F97" s="44">
        <f t="shared" si="10"/>
        <v>0</v>
      </c>
      <c r="G97" s="44">
        <f t="shared" si="12"/>
        <v>31500</v>
      </c>
      <c r="H97" s="44">
        <f t="shared" si="11"/>
        <v>6.6654205958263175E-55</v>
      </c>
      <c r="I97" s="46">
        <f t="shared" si="13"/>
        <v>2.09960748768529E-50</v>
      </c>
    </row>
    <row r="98" spans="4:9" x14ac:dyDescent="0.15">
      <c r="D98" s="44">
        <f t="shared" si="14"/>
        <v>104</v>
      </c>
      <c r="E98" s="44">
        <f t="shared" ref="E98:E101" si="15">MIN(seats,D98)*price</f>
        <v>31200</v>
      </c>
      <c r="F98" s="44">
        <f t="shared" si="10"/>
        <v>0</v>
      </c>
      <c r="G98" s="44">
        <f t="shared" si="12"/>
        <v>31200</v>
      </c>
      <c r="H98" s="44">
        <f t="shared" si="11"/>
        <v>5.4873254233113346E-56</v>
      </c>
      <c r="I98" s="46">
        <f t="shared" si="13"/>
        <v>1.7120455320731363E-51</v>
      </c>
    </row>
    <row r="99" spans="4:9" x14ac:dyDescent="0.15">
      <c r="D99" s="44">
        <f t="shared" si="14"/>
        <v>103</v>
      </c>
      <c r="E99" s="44">
        <f t="shared" si="15"/>
        <v>30900</v>
      </c>
      <c r="F99" s="44">
        <f t="shared" si="10"/>
        <v>0</v>
      </c>
      <c r="G99" s="44">
        <f t="shared" si="12"/>
        <v>30900</v>
      </c>
      <c r="H99" s="44">
        <f t="shared" si="11"/>
        <v>4.4283038556376115E-57</v>
      </c>
      <c r="I99" s="46">
        <f t="shared" si="13"/>
        <v>1.368345891392022E-52</v>
      </c>
    </row>
    <row r="100" spans="4:9" x14ac:dyDescent="0.15">
      <c r="D100" s="44">
        <f t="shared" si="14"/>
        <v>102</v>
      </c>
      <c r="E100" s="44">
        <f t="shared" si="15"/>
        <v>30600</v>
      </c>
      <c r="F100" s="44">
        <f t="shared" si="10"/>
        <v>0</v>
      </c>
      <c r="G100" s="44">
        <f t="shared" si="12"/>
        <v>30600</v>
      </c>
      <c r="H100" s="44">
        <f t="shared" si="11"/>
        <v>3.5031896861034548E-58</v>
      </c>
      <c r="I100" s="46">
        <f t="shared" si="13"/>
        <v>1.0719760439476572E-53</v>
      </c>
    </row>
    <row r="101" spans="4:9" x14ac:dyDescent="0.15">
      <c r="D101" s="44">
        <f t="shared" si="14"/>
        <v>101</v>
      </c>
      <c r="E101" s="44">
        <f t="shared" si="15"/>
        <v>30300</v>
      </c>
      <c r="F101" s="44">
        <f t="shared" si="10"/>
        <v>0</v>
      </c>
      <c r="G101" s="44">
        <f t="shared" si="12"/>
        <v>30300</v>
      </c>
      <c r="H101" s="44">
        <f t="shared" si="11"/>
        <v>2.7167127575516726E-59</v>
      </c>
      <c r="I101" s="46">
        <f t="shared" si="13"/>
        <v>8.2316396553815677E-55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Two Dice</vt:lpstr>
      <vt:lpstr>P(X=x)</vt:lpstr>
      <vt:lpstr>Airline Overbooking</vt:lpstr>
      <vt:lpstr>bmpcst</vt:lpstr>
      <vt:lpstr>noshow</vt:lpstr>
      <vt:lpstr>objective</vt:lpstr>
      <vt:lpstr>price</vt:lpstr>
      <vt:lpstr>seats</vt:lpstr>
      <vt:lpstr>sold</vt:lpstr>
    </vt:vector>
  </TitlesOfParts>
  <Company>Kellogg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Schmedders</dc:creator>
  <cp:lastModifiedBy>Microsoft Office User</cp:lastModifiedBy>
  <dcterms:created xsi:type="dcterms:W3CDTF">2016-08-28T16:19:25Z</dcterms:created>
  <dcterms:modified xsi:type="dcterms:W3CDTF">2022-10-10T03:06:47Z</dcterms:modified>
</cp:coreProperties>
</file>