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y Stock Transcation Details\"/>
    </mc:Choice>
  </mc:AlternateContent>
  <xr:revisionPtr revIDLastSave="0" documentId="13_ncr:1_{AEB8E2EC-2EA7-4D69-8849-BD00A4EA39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36" i="1"/>
  <c r="K36" i="1" s="1"/>
  <c r="F27" i="1"/>
  <c r="F28" i="1"/>
  <c r="F29" i="1"/>
  <c r="F30" i="1"/>
  <c r="F31" i="1"/>
  <c r="F32" i="1"/>
  <c r="F33" i="1"/>
  <c r="F34" i="1"/>
  <c r="F35" i="1"/>
  <c r="F36" i="1"/>
  <c r="K27" i="1"/>
  <c r="K28" i="1"/>
  <c r="K29" i="1"/>
  <c r="K33" i="1"/>
  <c r="F26" i="1"/>
  <c r="J35" i="1"/>
  <c r="K35" i="1" s="1"/>
  <c r="I41" i="1"/>
  <c r="J7" i="1"/>
  <c r="K9" i="1"/>
  <c r="K3" i="1"/>
  <c r="J3" i="1"/>
  <c r="K26" i="1" l="1"/>
  <c r="F41" i="1"/>
  <c r="J41" i="1"/>
  <c r="K41" i="1" s="1"/>
</calcChain>
</file>

<file path=xl/sharedStrings.xml><?xml version="1.0" encoding="utf-8"?>
<sst xmlns="http://schemas.openxmlformats.org/spreadsheetml/2006/main" count="102" uniqueCount="78">
  <si>
    <t>S.N.</t>
  </si>
  <si>
    <t>DATE</t>
  </si>
  <si>
    <t>SCRIPT</t>
  </si>
  <si>
    <t>COST PRICE</t>
  </si>
  <si>
    <t>SELL DATE</t>
  </si>
  <si>
    <t>SELL PRICE</t>
  </si>
  <si>
    <t>NET PROFT/LOSS</t>
  </si>
  <si>
    <t>HOLDING PERIOD</t>
  </si>
  <si>
    <t>QUANTITY</t>
  </si>
  <si>
    <t>NABIL</t>
  </si>
  <si>
    <t>CBBL</t>
  </si>
  <si>
    <t>COST PER UNIT</t>
  </si>
  <si>
    <t>SELL PER UNIT</t>
  </si>
  <si>
    <t>1 M</t>
  </si>
  <si>
    <t>PROFIT/LOSS %</t>
  </si>
  <si>
    <t>IGI</t>
  </si>
  <si>
    <t>REASON FOR BUYING</t>
  </si>
  <si>
    <t>Long term/best microfinance</t>
  </si>
  <si>
    <t>CIT</t>
  </si>
  <si>
    <t>Long term/best bank</t>
  </si>
  <si>
    <t>Short term/Right share</t>
  </si>
  <si>
    <t>Long term/Future Prospects</t>
  </si>
  <si>
    <t>BPCL</t>
  </si>
  <si>
    <t>SECTOR</t>
  </si>
  <si>
    <t>Non-Life</t>
  </si>
  <si>
    <t>Investment</t>
  </si>
  <si>
    <t>NMFBS</t>
  </si>
  <si>
    <t>GBIME</t>
  </si>
  <si>
    <t>KSBBL</t>
  </si>
  <si>
    <t>SHPC</t>
  </si>
  <si>
    <t>Long Term/Best Bank</t>
  </si>
  <si>
    <t>Long Term But did panic sell</t>
  </si>
  <si>
    <t>NLIC</t>
  </si>
  <si>
    <t>SLBS</t>
  </si>
  <si>
    <t>GBLBS</t>
  </si>
  <si>
    <t>25 D</t>
  </si>
  <si>
    <t>14 D</t>
  </si>
  <si>
    <t>1.5 M</t>
  </si>
  <si>
    <t>NRIC</t>
  </si>
  <si>
    <t>HDL</t>
  </si>
  <si>
    <t>ICFC</t>
  </si>
  <si>
    <t>NICLBSL</t>
  </si>
  <si>
    <t>6 D</t>
  </si>
  <si>
    <t xml:space="preserve">GFCL </t>
  </si>
  <si>
    <t>JBBL</t>
  </si>
  <si>
    <t>21D</t>
  </si>
  <si>
    <t xml:space="preserve">UNHPL </t>
  </si>
  <si>
    <t>RADHI</t>
  </si>
  <si>
    <t>PCBL</t>
  </si>
  <si>
    <t>15 D</t>
  </si>
  <si>
    <t>HIDCL</t>
  </si>
  <si>
    <t>NGPL</t>
  </si>
  <si>
    <t>DDBL</t>
  </si>
  <si>
    <t>8 D</t>
  </si>
  <si>
    <t>1 D</t>
  </si>
  <si>
    <t>HYDRO</t>
  </si>
  <si>
    <t>FINANCE</t>
  </si>
  <si>
    <t>PRODUCT</t>
  </si>
  <si>
    <t>DVLPMNT</t>
  </si>
  <si>
    <t>MICRO</t>
  </si>
  <si>
    <t>BANK</t>
  </si>
  <si>
    <t>1M</t>
  </si>
  <si>
    <t xml:space="preserve">  </t>
  </si>
  <si>
    <t>SINDU</t>
  </si>
  <si>
    <t>PROFL</t>
  </si>
  <si>
    <t>1 W</t>
  </si>
  <si>
    <t>JOSHI</t>
  </si>
  <si>
    <t>Short Term/</t>
  </si>
  <si>
    <t>Long Term/Best</t>
  </si>
  <si>
    <t>Long term/</t>
  </si>
  <si>
    <t>2 M</t>
  </si>
  <si>
    <t>MLBL</t>
  </si>
  <si>
    <t>10D</t>
  </si>
  <si>
    <t>Total InvestMent:</t>
  </si>
  <si>
    <t>AKPL</t>
  </si>
  <si>
    <t>2M</t>
  </si>
  <si>
    <t>6M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</si>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</sst>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9" fontId="0" fillId="3" borderId="1" xfId="2" applyFont="1" applyFill="1" applyBorder="1" applyAlignment="1">
      <alignment horizontal="center" vertical="center"/>
    </xf>
    <xf numFmtId="39" fontId="0" fillId="0" borderId="0" xfId="1" applyNumberFormat="1" applyFont="1"/>
    <xf numFmtId="10" fontId="0" fillId="3" borderId="1" xfId="2" applyNumberFormat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43" fontId="0" fillId="3" borderId="0" xfId="1" applyFont="1" applyFill="1"/>
    <xf numFmtId="9" fontId="0" fillId="3" borderId="0" xfId="0" applyNumberFormat="1" applyFill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3" fillId="0" borderId="0" xfId="0" applyFont="1"/>
    <xf numFmtId="43" fontId="3" fillId="3" borderId="1" xfId="1" applyFont="1" applyFill="1" applyBorder="1" applyAlignment="1">
      <alignment horizontal="center" vertical="center"/>
    </xf>
    <xf numFmtId="10" fontId="3" fillId="3" borderId="1" xfId="2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/>
    </xf>
    <xf numFmtId="43" fontId="0" fillId="5" borderId="1" xfId="1" applyFont="1" applyFill="1" applyBorder="1" applyAlignment="1">
      <alignment horizontal="center" vertical="center"/>
    </xf>
    <xf numFmtId="10" fontId="3" fillId="5" borderId="1" xfId="2" applyNumberFormat="1" applyFont="1" applyFill="1" applyBorder="1" applyAlignment="1">
      <alignment horizontal="center" vertical="center"/>
    </xf>
    <xf numFmtId="164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9" zoomScale="85" zoomScaleNormal="85" workbookViewId="0">
      <selection activeCell="K9" sqref="K9"/>
    </sheetView>
  </sheetViews>
  <sheetFormatPr defaultRowHeight="15" x14ac:dyDescent="0.25"/>
  <cols>
    <col min="1" max="1" width="4.28515625" customWidth="1"/>
    <col min="2" max="2" width="27.42578125" style="2" bestFit="1" customWidth="1"/>
    <col min="3" max="3" width="13.28515625" bestFit="1" customWidth="1"/>
    <col min="4" max="4" width="9.7109375" customWidth="1"/>
    <col min="5" max="5" width="13.7109375" style="1" customWidth="1"/>
    <col min="6" max="6" width="12.5703125" style="1" bestFit="1" customWidth="1"/>
    <col min="7" max="7" width="30.28515625" style="2" bestFit="1" customWidth="1"/>
    <col min="8" max="8" width="12.28515625" style="1" customWidth="1"/>
    <col min="9" max="9" width="13.28515625" style="1" bestFit="1" customWidth="1"/>
    <col min="10" max="10" width="15" style="1" customWidth="1"/>
    <col min="11" max="11" width="15" customWidth="1"/>
    <col min="12" max="12" width="15.5703125" customWidth="1"/>
    <col min="13" max="13" width="24.85546875" customWidth="1"/>
    <col min="14" max="14" width="11.7109375" customWidth="1"/>
  </cols>
  <sheetData>
    <row r="1" spans="1:14" x14ac:dyDescent="0.25">
      <c r="A1" s="3" t="s">
        <v>0</v>
      </c>
      <c r="B1" s="4" t="s">
        <v>1</v>
      </c>
      <c r="C1" s="3" t="s">
        <v>2</v>
      </c>
      <c r="D1" s="3" t="s">
        <v>8</v>
      </c>
      <c r="E1" s="5" t="s">
        <v>11</v>
      </c>
      <c r="F1" s="5" t="s">
        <v>3</v>
      </c>
      <c r="G1" s="4" t="s">
        <v>4</v>
      </c>
      <c r="H1" s="5" t="s">
        <v>12</v>
      </c>
      <c r="I1" s="5" t="s">
        <v>5</v>
      </c>
      <c r="J1" s="5" t="s">
        <v>6</v>
      </c>
      <c r="K1" s="5" t="s">
        <v>14</v>
      </c>
      <c r="L1" s="3" t="s">
        <v>7</v>
      </c>
      <c r="M1" s="5" t="s">
        <v>16</v>
      </c>
      <c r="N1" s="5" t="s">
        <v>23</v>
      </c>
    </row>
    <row r="2" spans="1:14" x14ac:dyDescent="0.25">
      <c r="A2" s="6">
        <v>1</v>
      </c>
      <c r="B2" s="7">
        <v>44276</v>
      </c>
      <c r="C2" s="6" t="s">
        <v>9</v>
      </c>
      <c r="D2" s="6">
        <v>10</v>
      </c>
      <c r="E2" s="8">
        <v>1271</v>
      </c>
      <c r="F2" s="8">
        <v>12717</v>
      </c>
      <c r="G2" s="7">
        <v>44440</v>
      </c>
      <c r="H2" s="8">
        <v>1417</v>
      </c>
      <c r="I2" s="8">
        <v>73081</v>
      </c>
      <c r="J2" s="12">
        <v>3631</v>
      </c>
      <c r="K2" s="15">
        <v>0.05</v>
      </c>
      <c r="L2" s="6" t="s">
        <v>76</v>
      </c>
      <c r="M2" s="6" t="s">
        <v>19</v>
      </c>
      <c r="N2" s="6" t="s">
        <v>60</v>
      </c>
    </row>
    <row r="3" spans="1:14" ht="10.9" customHeight="1" x14ac:dyDescent="0.25">
      <c r="A3" s="6">
        <v>2</v>
      </c>
      <c r="B3" s="7">
        <v>44282</v>
      </c>
      <c r="C3" s="6" t="s">
        <v>10</v>
      </c>
      <c r="D3" s="6">
        <v>15</v>
      </c>
      <c r="E3" s="8">
        <v>1650</v>
      </c>
      <c r="F3" s="8">
        <v>25133.7</v>
      </c>
      <c r="G3" s="7">
        <v>44314</v>
      </c>
      <c r="H3" s="8">
        <v>1755</v>
      </c>
      <c r="I3" s="8">
        <v>26325</v>
      </c>
      <c r="J3" s="12">
        <f>SUM(I3-F3)</f>
        <v>1191.2999999999993</v>
      </c>
      <c r="K3" s="9">
        <f>(I3-F3)/F3</f>
        <v>4.7398512753792685E-2</v>
      </c>
      <c r="L3" s="6" t="s">
        <v>13</v>
      </c>
      <c r="M3" s="6" t="s">
        <v>17</v>
      </c>
      <c r="N3" s="6" t="s">
        <v>59</v>
      </c>
    </row>
    <row r="4" spans="1:14" x14ac:dyDescent="0.25">
      <c r="A4" s="6">
        <v>3</v>
      </c>
      <c r="B4" s="7">
        <v>44287</v>
      </c>
      <c r="C4" s="6" t="s">
        <v>15</v>
      </c>
      <c r="D4" s="6">
        <v>18</v>
      </c>
      <c r="E4" s="8">
        <v>1320</v>
      </c>
      <c r="F4" s="8">
        <v>23739</v>
      </c>
      <c r="G4" s="7"/>
      <c r="H4" s="8"/>
      <c r="I4" s="8"/>
      <c r="J4" s="8"/>
      <c r="K4" s="6"/>
      <c r="L4" s="6"/>
      <c r="M4" s="6" t="s">
        <v>20</v>
      </c>
      <c r="N4" s="6" t="s">
        <v>24</v>
      </c>
    </row>
    <row r="5" spans="1:14" x14ac:dyDescent="0.25">
      <c r="A5" s="6">
        <v>4</v>
      </c>
      <c r="B5" s="7">
        <v>44314</v>
      </c>
      <c r="C5" s="6" t="s">
        <v>18</v>
      </c>
      <c r="D5" s="6">
        <v>23</v>
      </c>
      <c r="E5" s="8">
        <v>3892</v>
      </c>
      <c r="F5" s="8">
        <v>89516</v>
      </c>
      <c r="G5" s="7">
        <v>44368</v>
      </c>
      <c r="H5" s="8">
        <v>4140</v>
      </c>
      <c r="I5" s="8">
        <v>94552</v>
      </c>
      <c r="J5" s="12">
        <v>5034</v>
      </c>
      <c r="K5" s="15">
        <v>0.06</v>
      </c>
      <c r="L5" s="6" t="s">
        <v>37</v>
      </c>
      <c r="M5" s="6" t="s">
        <v>21</v>
      </c>
      <c r="N5" s="6" t="s">
        <v>25</v>
      </c>
    </row>
    <row r="6" spans="1:14" x14ac:dyDescent="0.25">
      <c r="A6" s="6">
        <v>5</v>
      </c>
      <c r="B6" s="7">
        <v>44318</v>
      </c>
      <c r="C6" s="6" t="s">
        <v>22</v>
      </c>
      <c r="D6" s="6">
        <v>100</v>
      </c>
      <c r="E6" s="8">
        <v>428</v>
      </c>
      <c r="F6" s="8">
        <v>42800</v>
      </c>
      <c r="G6" s="7">
        <v>44374</v>
      </c>
      <c r="H6" s="8">
        <v>512</v>
      </c>
      <c r="I6" s="8">
        <v>51000</v>
      </c>
      <c r="J6" s="12">
        <v>8500</v>
      </c>
      <c r="K6" s="15">
        <v>0.19</v>
      </c>
      <c r="L6" s="6" t="s">
        <v>70</v>
      </c>
      <c r="M6" s="6" t="s">
        <v>69</v>
      </c>
      <c r="N6" s="6" t="s">
        <v>55</v>
      </c>
    </row>
    <row r="7" spans="1:14" x14ac:dyDescent="0.25">
      <c r="A7" s="6">
        <v>6</v>
      </c>
      <c r="B7" s="7">
        <v>44319</v>
      </c>
      <c r="C7" s="6" t="s">
        <v>26</v>
      </c>
      <c r="D7" s="6">
        <v>22</v>
      </c>
      <c r="E7" s="8">
        <v>3685.45</v>
      </c>
      <c r="F7" s="8">
        <v>81441.48</v>
      </c>
      <c r="G7" s="7">
        <v>44343</v>
      </c>
      <c r="H7" s="8">
        <v>3502</v>
      </c>
      <c r="I7" s="8">
        <v>76722</v>
      </c>
      <c r="J7" s="13">
        <f>-(4719)</f>
        <v>-4719</v>
      </c>
      <c r="K7" s="14">
        <v>-5.7000000000000002E-2</v>
      </c>
      <c r="L7" s="6" t="s">
        <v>35</v>
      </c>
      <c r="M7" s="6" t="s">
        <v>31</v>
      </c>
      <c r="N7" s="6" t="s">
        <v>59</v>
      </c>
    </row>
    <row r="8" spans="1:14" x14ac:dyDescent="0.25">
      <c r="A8" s="6">
        <v>7</v>
      </c>
      <c r="B8" s="7">
        <v>44333</v>
      </c>
      <c r="C8" s="6" t="s">
        <v>27</v>
      </c>
      <c r="D8" s="6">
        <v>100</v>
      </c>
      <c r="E8" s="8">
        <v>439.06</v>
      </c>
      <c r="F8" s="8">
        <v>43906</v>
      </c>
      <c r="G8" s="7">
        <v>44440</v>
      </c>
      <c r="H8" s="8">
        <v>461</v>
      </c>
      <c r="I8" s="8">
        <v>45735</v>
      </c>
      <c r="J8" s="12">
        <v>1829</v>
      </c>
      <c r="K8" s="15">
        <v>0.04</v>
      </c>
      <c r="L8" s="6" t="s">
        <v>77</v>
      </c>
      <c r="M8" s="6" t="s">
        <v>30</v>
      </c>
      <c r="N8" s="6" t="s">
        <v>60</v>
      </c>
    </row>
    <row r="9" spans="1:14" x14ac:dyDescent="0.25">
      <c r="A9" s="6">
        <v>8</v>
      </c>
      <c r="B9" s="7">
        <v>44343</v>
      </c>
      <c r="C9" s="6" t="s">
        <v>28</v>
      </c>
      <c r="D9" s="6">
        <v>120</v>
      </c>
      <c r="E9" s="8">
        <v>402</v>
      </c>
      <c r="F9" s="8">
        <v>48465</v>
      </c>
      <c r="G9" s="7">
        <v>44357</v>
      </c>
      <c r="H9" s="8">
        <v>581</v>
      </c>
      <c r="I9" s="8">
        <v>69720</v>
      </c>
      <c r="J9" s="12">
        <v>21255</v>
      </c>
      <c r="K9" s="11">
        <f>(I9-F9)/F9</f>
        <v>0.43856391210151657</v>
      </c>
      <c r="L9" s="6" t="s">
        <v>36</v>
      </c>
      <c r="M9" s="6" t="s">
        <v>68</v>
      </c>
      <c r="N9" s="6" t="s">
        <v>58</v>
      </c>
    </row>
    <row r="10" spans="1:14" x14ac:dyDescent="0.25">
      <c r="A10" s="6">
        <v>9</v>
      </c>
      <c r="B10" s="7">
        <v>44346</v>
      </c>
      <c r="C10" s="6" t="s">
        <v>29</v>
      </c>
      <c r="D10" s="6">
        <v>100</v>
      </c>
      <c r="E10" s="8">
        <v>517.23</v>
      </c>
      <c r="F10" s="8">
        <v>51723</v>
      </c>
      <c r="G10" s="7">
        <v>44360</v>
      </c>
      <c r="H10" s="8">
        <v>552</v>
      </c>
      <c r="I10" s="8">
        <v>54800</v>
      </c>
      <c r="J10" s="12">
        <v>3077</v>
      </c>
      <c r="K10" s="15">
        <v>0.06</v>
      </c>
      <c r="L10" s="6" t="s">
        <v>36</v>
      </c>
      <c r="M10" s="6" t="s">
        <v>67</v>
      </c>
      <c r="N10" s="6" t="s">
        <v>55</v>
      </c>
    </row>
    <row r="11" spans="1:14" x14ac:dyDescent="0.25">
      <c r="A11" s="6">
        <v>10</v>
      </c>
      <c r="B11" s="7">
        <v>44350</v>
      </c>
      <c r="C11" s="6" t="s">
        <v>41</v>
      </c>
      <c r="D11" s="6">
        <v>30</v>
      </c>
      <c r="E11" s="8">
        <v>1663.71</v>
      </c>
      <c r="F11" s="8">
        <v>49911</v>
      </c>
      <c r="G11" s="7"/>
      <c r="H11" s="8"/>
      <c r="I11" s="8"/>
      <c r="J11" s="8"/>
      <c r="K11" s="6"/>
      <c r="L11" s="6"/>
      <c r="M11" s="6"/>
      <c r="N11" s="6"/>
    </row>
    <row r="12" spans="1:14" x14ac:dyDescent="0.25">
      <c r="A12" s="6">
        <v>11</v>
      </c>
      <c r="B12" s="7">
        <v>44361</v>
      </c>
      <c r="C12" s="6" t="s">
        <v>32</v>
      </c>
      <c r="D12" s="6">
        <v>24</v>
      </c>
      <c r="E12" s="8">
        <v>2099.09</v>
      </c>
      <c r="F12" s="8">
        <v>50378</v>
      </c>
      <c r="G12" s="7"/>
      <c r="H12" s="8"/>
      <c r="I12" s="8"/>
      <c r="J12" s="8"/>
      <c r="K12" s="6"/>
      <c r="L12" s="6"/>
      <c r="M12" s="6"/>
      <c r="N12" s="6"/>
    </row>
    <row r="13" spans="1:14" x14ac:dyDescent="0.25">
      <c r="A13" s="6">
        <v>12</v>
      </c>
      <c r="B13" s="7">
        <v>44353</v>
      </c>
      <c r="C13" s="6" t="s">
        <v>33</v>
      </c>
      <c r="D13" s="6">
        <v>16</v>
      </c>
      <c r="E13" s="8">
        <v>1792.97</v>
      </c>
      <c r="F13" s="8">
        <v>28687</v>
      </c>
      <c r="G13" s="7"/>
      <c r="H13" s="8"/>
      <c r="I13" s="8"/>
      <c r="J13" s="8"/>
      <c r="K13" s="6"/>
      <c r="L13" s="6"/>
      <c r="M13" s="6"/>
      <c r="N13" s="6"/>
    </row>
    <row r="14" spans="1:14" x14ac:dyDescent="0.25">
      <c r="A14" s="6">
        <v>13</v>
      </c>
      <c r="B14" s="7">
        <v>44363</v>
      </c>
      <c r="C14" s="6" t="s">
        <v>34</v>
      </c>
      <c r="D14" s="6">
        <v>40</v>
      </c>
      <c r="E14" s="8">
        <v>1285.55</v>
      </c>
      <c r="F14" s="8">
        <v>51422</v>
      </c>
      <c r="G14" s="7"/>
      <c r="H14" s="8"/>
      <c r="I14" s="8"/>
      <c r="J14" s="8"/>
      <c r="K14" s="6"/>
      <c r="L14" s="6"/>
      <c r="M14" s="6"/>
      <c r="N14" s="6"/>
    </row>
    <row r="15" spans="1:14" x14ac:dyDescent="0.25">
      <c r="A15" s="6">
        <v>14</v>
      </c>
      <c r="B15" s="7">
        <v>44364</v>
      </c>
      <c r="C15" s="6" t="s">
        <v>26</v>
      </c>
      <c r="D15" s="6">
        <v>14</v>
      </c>
      <c r="E15" s="8">
        <v>3674.87</v>
      </c>
      <c r="F15" s="8">
        <v>51448</v>
      </c>
      <c r="G15" s="7"/>
      <c r="H15" s="8"/>
      <c r="I15" s="8"/>
      <c r="J15" s="8"/>
      <c r="K15" s="6"/>
      <c r="L15" s="6"/>
      <c r="M15" s="6"/>
      <c r="N15" s="6"/>
    </row>
    <row r="16" spans="1:14" x14ac:dyDescent="0.25">
      <c r="A16" s="6">
        <v>15</v>
      </c>
      <c r="B16" s="7">
        <v>44370</v>
      </c>
      <c r="C16" s="6" t="s">
        <v>38</v>
      </c>
      <c r="D16" s="6">
        <v>29</v>
      </c>
      <c r="E16" s="8">
        <v>1772</v>
      </c>
      <c r="F16" s="8">
        <v>51407</v>
      </c>
      <c r="G16" s="7"/>
      <c r="H16" s="8"/>
      <c r="I16" s="8"/>
      <c r="J16" s="8"/>
      <c r="K16" s="6"/>
      <c r="L16" s="6"/>
      <c r="M16" s="6"/>
      <c r="N16" s="6"/>
    </row>
    <row r="17" spans="1:14" x14ac:dyDescent="0.25">
      <c r="A17" s="6">
        <v>16</v>
      </c>
      <c r="B17" s="7">
        <v>44377</v>
      </c>
      <c r="C17" s="6" t="s">
        <v>39</v>
      </c>
      <c r="D17" s="6">
        <v>10</v>
      </c>
      <c r="E17" s="8">
        <v>5061</v>
      </c>
      <c r="F17" s="8">
        <v>50619</v>
      </c>
      <c r="G17" s="7">
        <v>44382</v>
      </c>
      <c r="H17" s="8">
        <v>5658</v>
      </c>
      <c r="I17" s="8">
        <v>56022</v>
      </c>
      <c r="J17" s="12">
        <v>5403</v>
      </c>
      <c r="K17" s="15">
        <v>0.11</v>
      </c>
      <c r="L17" s="6" t="s">
        <v>42</v>
      </c>
      <c r="M17" s="6"/>
      <c r="N17" s="6" t="s">
        <v>57</v>
      </c>
    </row>
    <row r="18" spans="1:14" x14ac:dyDescent="0.25">
      <c r="A18" s="6">
        <v>17</v>
      </c>
      <c r="B18" s="7">
        <v>44378</v>
      </c>
      <c r="C18" s="6" t="s">
        <v>40</v>
      </c>
      <c r="D18" s="6">
        <v>120</v>
      </c>
      <c r="E18" s="8">
        <v>560.36</v>
      </c>
      <c r="F18" s="8">
        <v>67243</v>
      </c>
      <c r="G18" s="7">
        <v>44399</v>
      </c>
      <c r="H18" s="8">
        <v>635</v>
      </c>
      <c r="I18" s="8">
        <v>76200</v>
      </c>
      <c r="J18" s="12">
        <v>8800</v>
      </c>
      <c r="K18" s="15">
        <v>0.12</v>
      </c>
      <c r="L18" s="6" t="s">
        <v>45</v>
      </c>
      <c r="M18" s="6"/>
      <c r="N18" s="6" t="s">
        <v>56</v>
      </c>
    </row>
    <row r="19" spans="1:14" x14ac:dyDescent="0.25">
      <c r="A19" s="6">
        <v>18</v>
      </c>
      <c r="B19" s="7">
        <v>44385</v>
      </c>
      <c r="C19" s="6" t="s">
        <v>39</v>
      </c>
      <c r="D19" s="6">
        <v>36</v>
      </c>
      <c r="E19" s="8">
        <v>5521</v>
      </c>
      <c r="F19" s="8">
        <v>198787</v>
      </c>
      <c r="G19" s="7">
        <v>44444</v>
      </c>
      <c r="H19" s="8">
        <v>6690</v>
      </c>
      <c r="I19" s="8">
        <v>236805</v>
      </c>
      <c r="J19" s="12">
        <v>41000</v>
      </c>
      <c r="K19" s="15">
        <v>0.19</v>
      </c>
      <c r="L19" s="6" t="s">
        <v>75</v>
      </c>
      <c r="M19" s="6"/>
      <c r="N19" s="6"/>
    </row>
    <row r="20" spans="1:14" x14ac:dyDescent="0.25">
      <c r="A20" s="6">
        <v>19</v>
      </c>
      <c r="B20" s="7">
        <v>44388</v>
      </c>
      <c r="C20" s="6" t="s">
        <v>22</v>
      </c>
      <c r="D20" s="6">
        <v>110</v>
      </c>
      <c r="E20" s="8">
        <v>508</v>
      </c>
      <c r="F20" s="8">
        <v>55899</v>
      </c>
      <c r="G20" s="7">
        <v>44413</v>
      </c>
      <c r="H20" s="8">
        <v>612</v>
      </c>
      <c r="I20" s="8">
        <v>66201</v>
      </c>
      <c r="J20" s="12">
        <v>11100</v>
      </c>
      <c r="K20" s="15">
        <v>0.18</v>
      </c>
      <c r="L20" s="6" t="s">
        <v>61</v>
      </c>
      <c r="M20" s="6"/>
      <c r="N20" s="6" t="s">
        <v>55</v>
      </c>
    </row>
    <row r="21" spans="1:14" x14ac:dyDescent="0.25">
      <c r="A21" s="6">
        <v>20</v>
      </c>
      <c r="B21" s="7">
        <v>44389</v>
      </c>
      <c r="C21" s="6" t="s">
        <v>44</v>
      </c>
      <c r="D21" s="6">
        <v>200</v>
      </c>
      <c r="E21" s="8">
        <v>487</v>
      </c>
      <c r="F21" s="8">
        <v>97800</v>
      </c>
      <c r="G21" s="7">
        <v>44418</v>
      </c>
      <c r="H21" s="8">
        <v>507</v>
      </c>
      <c r="I21" s="8">
        <v>100716</v>
      </c>
      <c r="J21" s="12">
        <v>3317</v>
      </c>
      <c r="K21" s="15">
        <v>0.03</v>
      </c>
      <c r="L21" s="6" t="s">
        <v>61</v>
      </c>
      <c r="M21" s="6"/>
      <c r="N21" s="6" t="s">
        <v>58</v>
      </c>
    </row>
    <row r="22" spans="1:14" x14ac:dyDescent="0.25">
      <c r="A22" s="6">
        <v>21</v>
      </c>
      <c r="B22" s="7">
        <v>44390</v>
      </c>
      <c r="C22" s="6" t="s">
        <v>43</v>
      </c>
      <c r="D22" s="6">
        <v>320</v>
      </c>
      <c r="E22" s="8">
        <v>659</v>
      </c>
      <c r="F22" s="8">
        <v>211084</v>
      </c>
      <c r="G22" s="7">
        <v>44406</v>
      </c>
      <c r="H22" s="8">
        <v>815</v>
      </c>
      <c r="I22" s="8">
        <v>260800</v>
      </c>
      <c r="J22" s="12">
        <v>48200</v>
      </c>
      <c r="K22" s="15">
        <v>0.21</v>
      </c>
      <c r="L22" s="6" t="s">
        <v>49</v>
      </c>
      <c r="M22" s="6"/>
      <c r="N22" s="6" t="s">
        <v>56</v>
      </c>
    </row>
    <row r="23" spans="1:14" x14ac:dyDescent="0.25">
      <c r="A23" s="6">
        <v>22</v>
      </c>
      <c r="B23" s="7">
        <v>44395</v>
      </c>
      <c r="C23" s="6" t="s">
        <v>28</v>
      </c>
      <c r="D23" s="6">
        <v>295</v>
      </c>
      <c r="E23" s="8">
        <v>595</v>
      </c>
      <c r="F23" s="8">
        <v>175525</v>
      </c>
      <c r="G23" s="7">
        <v>44418</v>
      </c>
      <c r="H23" s="8">
        <v>610</v>
      </c>
      <c r="I23" s="8">
        <v>179232</v>
      </c>
      <c r="J23" s="12">
        <v>3639</v>
      </c>
      <c r="K23" s="15">
        <v>0.02</v>
      </c>
      <c r="L23" s="6" t="s">
        <v>37</v>
      </c>
      <c r="M23" s="6"/>
      <c r="N23" s="6" t="s">
        <v>58</v>
      </c>
    </row>
    <row r="24" spans="1:14" x14ac:dyDescent="0.25">
      <c r="A24" s="6">
        <v>23</v>
      </c>
      <c r="B24" s="7">
        <v>44399</v>
      </c>
      <c r="C24" s="6" t="s">
        <v>46</v>
      </c>
      <c r="D24" s="6">
        <v>121</v>
      </c>
      <c r="E24" s="8">
        <v>406.5</v>
      </c>
      <c r="F24" s="8">
        <v>49111</v>
      </c>
      <c r="G24" s="7">
        <v>44412</v>
      </c>
      <c r="H24" s="8">
        <v>447</v>
      </c>
      <c r="I24" s="8">
        <v>53498</v>
      </c>
      <c r="J24" s="12">
        <v>4600</v>
      </c>
      <c r="K24" s="15">
        <v>0.09</v>
      </c>
      <c r="L24" s="6" t="s">
        <v>53</v>
      </c>
      <c r="M24" s="6"/>
      <c r="N24" s="6" t="s">
        <v>55</v>
      </c>
    </row>
    <row r="25" spans="1:14" x14ac:dyDescent="0.25">
      <c r="A25" s="6">
        <v>24</v>
      </c>
      <c r="B25" s="7">
        <v>44405</v>
      </c>
      <c r="C25" s="6" t="s">
        <v>47</v>
      </c>
      <c r="D25" s="6">
        <v>222</v>
      </c>
      <c r="E25" s="8">
        <v>340.25</v>
      </c>
      <c r="F25" s="8">
        <v>75536</v>
      </c>
      <c r="G25" s="7"/>
      <c r="H25" s="8"/>
      <c r="I25" s="8"/>
      <c r="J25" s="25"/>
      <c r="K25" s="6"/>
      <c r="L25" s="6"/>
      <c r="M25" s="6"/>
      <c r="N25" s="6"/>
    </row>
    <row r="26" spans="1:14" x14ac:dyDescent="0.25">
      <c r="A26" s="6">
        <v>25</v>
      </c>
      <c r="B26" s="7">
        <v>44406</v>
      </c>
      <c r="C26" s="6" t="s">
        <v>48</v>
      </c>
      <c r="D26" s="6">
        <v>311</v>
      </c>
      <c r="E26" s="8">
        <v>496</v>
      </c>
      <c r="F26" s="8">
        <f>SUM(D26*E26)</f>
        <v>154256</v>
      </c>
      <c r="G26" s="7">
        <v>44488</v>
      </c>
      <c r="H26" s="8">
        <v>450</v>
      </c>
      <c r="I26" s="8">
        <v>139550</v>
      </c>
      <c r="J26" s="12">
        <f>SUM(I26-F26)</f>
        <v>-14706</v>
      </c>
      <c r="K26" s="24">
        <f t="shared" ref="K26:K29" si="0">SUM(J26/F26)</f>
        <v>-9.5335027486775234E-2</v>
      </c>
      <c r="L26" s="6"/>
      <c r="M26" s="6"/>
      <c r="N26" s="6"/>
    </row>
    <row r="27" spans="1:14" x14ac:dyDescent="0.25">
      <c r="A27" s="6">
        <v>26</v>
      </c>
      <c r="B27" s="7">
        <v>44409</v>
      </c>
      <c r="C27" s="6" t="s">
        <v>51</v>
      </c>
      <c r="D27" s="6">
        <v>50</v>
      </c>
      <c r="E27" s="8">
        <v>923</v>
      </c>
      <c r="F27" s="8">
        <f t="shared" ref="F27:F36" si="1">SUM(D27*E27)</f>
        <v>46150</v>
      </c>
      <c r="G27" s="7">
        <v>44412</v>
      </c>
      <c r="H27" s="8">
        <v>1000</v>
      </c>
      <c r="I27" s="8">
        <v>49700</v>
      </c>
      <c r="J27" s="12">
        <v>3500</v>
      </c>
      <c r="K27" s="23">
        <f t="shared" si="0"/>
        <v>7.5839653304442034E-2</v>
      </c>
      <c r="L27" s="6" t="s">
        <v>54</v>
      </c>
      <c r="M27" s="6"/>
      <c r="N27" s="6" t="s">
        <v>55</v>
      </c>
    </row>
    <row r="28" spans="1:14" x14ac:dyDescent="0.25">
      <c r="A28" s="6">
        <v>27</v>
      </c>
      <c r="B28" s="7">
        <v>44412</v>
      </c>
      <c r="C28" s="6" t="s">
        <v>50</v>
      </c>
      <c r="D28" s="6">
        <v>150</v>
      </c>
      <c r="E28" s="8">
        <v>463</v>
      </c>
      <c r="F28" s="8">
        <f t="shared" si="1"/>
        <v>69450</v>
      </c>
      <c r="G28" s="7">
        <v>44420</v>
      </c>
      <c r="H28" s="8">
        <v>496</v>
      </c>
      <c r="I28" s="8">
        <v>74000</v>
      </c>
      <c r="J28" s="12">
        <v>4325</v>
      </c>
      <c r="K28" s="23">
        <f t="shared" si="0"/>
        <v>6.2275017998560118E-2</v>
      </c>
      <c r="L28" s="6" t="s">
        <v>65</v>
      </c>
      <c r="M28" s="6"/>
      <c r="N28" s="6" t="s">
        <v>55</v>
      </c>
    </row>
    <row r="29" spans="1:14" x14ac:dyDescent="0.25">
      <c r="A29" s="6">
        <v>28</v>
      </c>
      <c r="B29" s="7">
        <v>44412</v>
      </c>
      <c r="C29" s="6" t="s">
        <v>40</v>
      </c>
      <c r="D29" s="6">
        <v>100</v>
      </c>
      <c r="E29" s="8">
        <v>681</v>
      </c>
      <c r="F29" s="8">
        <f t="shared" si="1"/>
        <v>68100</v>
      </c>
      <c r="G29" s="7">
        <v>44420</v>
      </c>
      <c r="H29" s="8">
        <v>945</v>
      </c>
      <c r="I29" s="8">
        <v>92181</v>
      </c>
      <c r="J29" s="12">
        <v>25000</v>
      </c>
      <c r="K29" s="23">
        <f t="shared" si="0"/>
        <v>0.36710719530102792</v>
      </c>
      <c r="L29" s="6" t="s">
        <v>65</v>
      </c>
      <c r="M29" s="6"/>
      <c r="N29" s="6" t="s">
        <v>56</v>
      </c>
    </row>
    <row r="30" spans="1:14" x14ac:dyDescent="0.25">
      <c r="A30" s="6">
        <v>29</v>
      </c>
      <c r="B30" s="7">
        <v>44412</v>
      </c>
      <c r="C30" s="6" t="s">
        <v>52</v>
      </c>
      <c r="D30" s="6">
        <v>35</v>
      </c>
      <c r="E30" s="8">
        <v>1908</v>
      </c>
      <c r="F30" s="8">
        <f t="shared" si="1"/>
        <v>66780</v>
      </c>
      <c r="G30" s="7"/>
      <c r="H30" s="8"/>
      <c r="I30" s="8"/>
      <c r="J30" s="8"/>
      <c r="K30" s="26"/>
      <c r="L30" s="6"/>
      <c r="M30" s="6"/>
      <c r="N30" s="6"/>
    </row>
    <row r="31" spans="1:14" x14ac:dyDescent="0.25">
      <c r="A31" s="6">
        <v>30</v>
      </c>
      <c r="B31" s="7">
        <v>44416</v>
      </c>
      <c r="C31" s="6" t="s">
        <v>63</v>
      </c>
      <c r="D31" s="6">
        <v>300</v>
      </c>
      <c r="E31" s="8">
        <v>518.49</v>
      </c>
      <c r="F31" s="8">
        <f t="shared" si="1"/>
        <v>155547</v>
      </c>
      <c r="G31" s="7"/>
      <c r="H31" s="8"/>
      <c r="I31" s="8"/>
      <c r="J31" s="8"/>
      <c r="K31" s="26"/>
      <c r="L31" s="6"/>
      <c r="M31" s="6"/>
      <c r="N31" s="6"/>
    </row>
    <row r="32" spans="1:14" x14ac:dyDescent="0.25">
      <c r="A32" s="6">
        <v>31</v>
      </c>
      <c r="B32" s="7">
        <v>44419</v>
      </c>
      <c r="C32" s="6" t="s">
        <v>64</v>
      </c>
      <c r="D32" s="6">
        <v>600</v>
      </c>
      <c r="E32" s="8">
        <v>538.72</v>
      </c>
      <c r="F32" s="8">
        <f t="shared" si="1"/>
        <v>323232</v>
      </c>
      <c r="G32" s="7"/>
      <c r="H32" s="8"/>
      <c r="I32" s="8"/>
      <c r="J32" s="8"/>
      <c r="K32" s="26"/>
      <c r="L32" s="6"/>
      <c r="M32" s="6"/>
      <c r="N32" s="6"/>
    </row>
    <row r="33" spans="1:14" x14ac:dyDescent="0.25">
      <c r="A33" s="6">
        <v>32</v>
      </c>
      <c r="B33" s="7">
        <v>44416</v>
      </c>
      <c r="C33" s="6" t="s">
        <v>66</v>
      </c>
      <c r="D33" s="6">
        <v>250</v>
      </c>
      <c r="E33" s="8">
        <v>441.79</v>
      </c>
      <c r="F33" s="8">
        <f t="shared" si="1"/>
        <v>110447.5</v>
      </c>
      <c r="G33" s="7">
        <v>44426</v>
      </c>
      <c r="H33" s="8">
        <v>498</v>
      </c>
      <c r="I33" s="8">
        <v>122979</v>
      </c>
      <c r="J33" s="12">
        <v>13500</v>
      </c>
      <c r="K33" s="23">
        <f>SUM(J33/F33)</f>
        <v>0.12223001878720659</v>
      </c>
      <c r="L33" s="6" t="s">
        <v>72</v>
      </c>
      <c r="M33" s="6"/>
      <c r="N33" s="6" t="s">
        <v>55</v>
      </c>
    </row>
    <row r="34" spans="1:14" x14ac:dyDescent="0.25">
      <c r="A34" s="6">
        <v>33</v>
      </c>
      <c r="B34" s="7">
        <v>44423</v>
      </c>
      <c r="C34" s="6" t="s">
        <v>71</v>
      </c>
      <c r="D34" s="6">
        <v>160</v>
      </c>
      <c r="E34" s="8">
        <v>605</v>
      </c>
      <c r="F34" s="8">
        <f t="shared" si="1"/>
        <v>96800</v>
      </c>
      <c r="G34" s="7"/>
      <c r="H34" s="8"/>
      <c r="I34" s="8"/>
      <c r="J34" s="8"/>
      <c r="K34" s="26"/>
      <c r="L34" s="6"/>
      <c r="M34" s="6"/>
      <c r="N34" s="6"/>
    </row>
    <row r="35" spans="1:14" s="21" customFormat="1" x14ac:dyDescent="0.25">
      <c r="A35" s="18">
        <v>34</v>
      </c>
      <c r="B35" s="19">
        <v>44719</v>
      </c>
      <c r="C35" s="18" t="s">
        <v>74</v>
      </c>
      <c r="D35" s="18">
        <v>115</v>
      </c>
      <c r="E35" s="20">
        <v>425</v>
      </c>
      <c r="F35" s="8">
        <f t="shared" si="1"/>
        <v>48875</v>
      </c>
      <c r="G35" s="19">
        <v>44783</v>
      </c>
      <c r="H35" s="20">
        <v>452</v>
      </c>
      <c r="I35" s="20">
        <v>51497</v>
      </c>
      <c r="J35" s="22">
        <f>SUM(I35-F35)</f>
        <v>2622</v>
      </c>
      <c r="K35" s="23">
        <f t="shared" ref="K35:K36" si="2">SUM(J35/F35)</f>
        <v>5.3647058823529409E-2</v>
      </c>
      <c r="L35" s="18" t="s">
        <v>75</v>
      </c>
      <c r="M35" s="18"/>
      <c r="N35" s="18" t="s">
        <v>55</v>
      </c>
    </row>
    <row r="36" spans="1:14" x14ac:dyDescent="0.25">
      <c r="A36" s="6">
        <v>35</v>
      </c>
      <c r="B36" s="7">
        <v>44927</v>
      </c>
      <c r="C36" s="6" t="s">
        <v>51</v>
      </c>
      <c r="D36" s="6">
        <v>150</v>
      </c>
      <c r="E36" s="8">
        <v>230</v>
      </c>
      <c r="F36" s="8">
        <f t="shared" si="1"/>
        <v>34500</v>
      </c>
      <c r="G36" s="7">
        <v>44984</v>
      </c>
      <c r="H36" s="8">
        <v>278</v>
      </c>
      <c r="I36" s="8">
        <v>40994</v>
      </c>
      <c r="J36" s="22">
        <f>SUM(I36-F36)</f>
        <v>6494</v>
      </c>
      <c r="K36" s="23">
        <f t="shared" si="2"/>
        <v>0.18823188405797101</v>
      </c>
      <c r="L36" s="6"/>
      <c r="M36" s="6"/>
      <c r="N36" s="6"/>
    </row>
    <row r="37" spans="1:14" x14ac:dyDescent="0.25">
      <c r="A37" s="18">
        <v>36</v>
      </c>
      <c r="B37" s="7"/>
      <c r="C37" s="6"/>
      <c r="D37" s="6"/>
      <c r="E37" s="8"/>
      <c r="F37" s="8"/>
      <c r="G37" s="7"/>
      <c r="H37" s="8"/>
      <c r="I37" s="8"/>
      <c r="J37" s="8"/>
      <c r="K37" s="6"/>
      <c r="L37" s="6"/>
      <c r="M37" s="6"/>
      <c r="N37" s="6"/>
    </row>
    <row r="38" spans="1:14" x14ac:dyDescent="0.25">
      <c r="A38" s="6">
        <v>37</v>
      </c>
      <c r="B38" s="7"/>
      <c r="C38" s="6"/>
      <c r="D38" s="6"/>
      <c r="E38" s="8"/>
      <c r="F38" s="8"/>
      <c r="G38" s="7"/>
      <c r="H38" s="8"/>
      <c r="I38" s="8"/>
      <c r="J38" s="8"/>
      <c r="K38" s="6"/>
      <c r="L38" s="6"/>
      <c r="M38" s="6"/>
      <c r="N38" s="6"/>
    </row>
    <row r="39" spans="1:14" x14ac:dyDescent="0.25">
      <c r="A39" s="18">
        <v>38</v>
      </c>
      <c r="B39" s="7"/>
      <c r="C39" s="6"/>
      <c r="D39" s="6"/>
      <c r="E39" s="8"/>
      <c r="F39" s="8"/>
      <c r="G39" s="7"/>
      <c r="H39" s="8"/>
      <c r="I39" s="8"/>
      <c r="J39" s="8"/>
      <c r="K39" s="6"/>
      <c r="L39" s="6"/>
      <c r="M39" s="6"/>
      <c r="N39" s="6"/>
    </row>
    <row r="40" spans="1:14" ht="16.899999999999999" customHeight="1" x14ac:dyDescent="0.25">
      <c r="A40" s="6">
        <v>39</v>
      </c>
      <c r="B40" s="7"/>
      <c r="C40" s="6"/>
      <c r="D40" s="6"/>
      <c r="E40" s="8"/>
      <c r="F40" s="8"/>
      <c r="G40" s="7"/>
      <c r="H40" s="8"/>
      <c r="I40" s="8"/>
      <c r="J40" s="8"/>
      <c r="K40" s="6"/>
      <c r="L40" s="6"/>
      <c r="M40" s="6"/>
      <c r="N40" s="6"/>
    </row>
    <row r="41" spans="1:14" x14ac:dyDescent="0.25">
      <c r="F41" s="10">
        <f>SUM(F2,F3,F4,F5,F6,F7,F8,F9,F10,F11,F12,F13:F40)</f>
        <v>2858435.6799999997</v>
      </c>
      <c r="I41" s="1">
        <f>SUM(I2,I3,I4,I5,I6,I7,I9:I40,I8)</f>
        <v>2092310</v>
      </c>
      <c r="J41" s="16">
        <f>SUM(J2,J3,J4,J5,J6,J7,J8,J9,J10,J12,J11,J13:J40,J34,J40)</f>
        <v>206592.3</v>
      </c>
      <c r="K41" s="17">
        <f>SUM(J41)/C44</f>
        <v>0.10176509415838707</v>
      </c>
    </row>
    <row r="42" spans="1:14" x14ac:dyDescent="0.25">
      <c r="K42" t="s">
        <v>62</v>
      </c>
    </row>
    <row r="44" spans="1:14" ht="21" x14ac:dyDescent="0.35">
      <c r="B44" s="27" t="s">
        <v>73</v>
      </c>
      <c r="C44" s="1">
        <v>2030090</v>
      </c>
    </row>
  </sheetData>
  <conditionalFormatting sqref="B44:C44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lph</dc:creator>
  <cp:lastModifiedBy>Ranjan</cp:lastModifiedBy>
  <dcterms:created xsi:type="dcterms:W3CDTF">2015-06-05T18:17:20Z</dcterms:created>
  <dcterms:modified xsi:type="dcterms:W3CDTF">2023-03-26T09:45:51Z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2022-12-24T04:44:47Z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f4cd1297-49de-4132-9939-2d73cadc58be</vt:lpwstr>
  </property>
  <property fmtid="{D5CDD505-2E9C-101B-9397-08002B2CF9AE}" pid="7" name="MSIP_Label_defa4170-0d19-0005-0004-bc88714345d2_ActionId">
    <vt:lpwstr>3c8ea491-b533-4699-9928-d0ecd1b34156</vt:lpwstr>
  </property>
  <property fmtid="{D5CDD505-2E9C-101B-9397-08002B2CF9AE}" pid="8" name="MSIP_Label_defa4170-0d19-0005-0004-bc88714345d2_ContentBits">
    <vt:lpwstr>0</vt:lpwstr>
  </property>
</Properties>
</file>