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880" yWindow="2970" windowWidth="25395" windowHeight="9735" tabRatio="861" firstSheet="3" activeTab="9"/>
  </bookViews>
  <sheets>
    <sheet name="Index" sheetId="11" r:id="rId1"/>
    <sheet name="Item weights" sheetId="12" r:id="rId2"/>
    <sheet name="Aggregation" sheetId="5" r:id="rId3"/>
    <sheet name="Non-consistency" sheetId="13" r:id="rId4"/>
    <sheet name="Re-referencing (1)" sheetId="14" r:id="rId5"/>
    <sheet name="Re-referencing (2)" sheetId="15" r:id="rId6"/>
    <sheet name="Disaggregation (1)" sheetId="16" r:id="rId7"/>
    <sheet name="Disaggregation (2)" sheetId="17" r:id="rId8"/>
    <sheet name="Monthly rate" sheetId="18" r:id="rId9"/>
    <sheet name="Annual rate" sheetId="19" r:id="rId10"/>
    <sheet name="Base effect" sheetId="20" r:id="rId11"/>
    <sheet name="Annual average rate" sheetId="21" r:id="rId12"/>
  </sheets>
  <calcPr calcId="145621"/>
</workbook>
</file>

<file path=xl/calcChain.xml><?xml version="1.0" encoding="utf-8"?>
<calcChain xmlns="http://schemas.openxmlformats.org/spreadsheetml/2006/main">
  <c r="N34" i="15" l="1"/>
  <c r="L33" i="15"/>
  <c r="L32" i="15"/>
  <c r="L31" i="15"/>
  <c r="L30" i="15"/>
  <c r="L29" i="15"/>
  <c r="L28" i="15"/>
  <c r="L27" i="15"/>
  <c r="L26" i="15"/>
  <c r="L25" i="15"/>
  <c r="L24" i="15"/>
  <c r="L23" i="15"/>
  <c r="L22" i="15"/>
  <c r="L17" i="15"/>
  <c r="K17" i="15"/>
  <c r="J17" i="15"/>
  <c r="I17" i="15"/>
  <c r="H17" i="15"/>
  <c r="L16" i="15"/>
  <c r="K16" i="15"/>
  <c r="J16" i="15"/>
  <c r="I16" i="15"/>
  <c r="H16" i="15"/>
  <c r="L15" i="15"/>
  <c r="K15" i="15"/>
  <c r="J15" i="15"/>
  <c r="I15" i="15"/>
  <c r="H15" i="15"/>
  <c r="L14" i="15"/>
  <c r="K14" i="15"/>
  <c r="J14" i="15"/>
  <c r="I14" i="15"/>
  <c r="H14" i="15"/>
  <c r="L13" i="15"/>
  <c r="K13" i="15"/>
  <c r="J13" i="15"/>
  <c r="I13" i="15"/>
  <c r="H13" i="15"/>
  <c r="L12" i="15"/>
  <c r="K12" i="15"/>
  <c r="J12" i="15"/>
  <c r="I12" i="15"/>
  <c r="H12" i="15"/>
  <c r="L11" i="15"/>
  <c r="K11" i="15"/>
  <c r="J11" i="15"/>
  <c r="I11" i="15"/>
  <c r="H11" i="15"/>
  <c r="L10" i="15"/>
  <c r="K10" i="15"/>
  <c r="J10" i="15"/>
  <c r="I10" i="15"/>
  <c r="H10" i="15"/>
  <c r="L9" i="15"/>
  <c r="K9" i="15"/>
  <c r="J9" i="15"/>
  <c r="I9" i="15"/>
  <c r="H9" i="15"/>
  <c r="L8" i="15"/>
  <c r="K8" i="15"/>
  <c r="J8" i="15"/>
  <c r="I8" i="15"/>
  <c r="H8" i="15"/>
  <c r="L7" i="15"/>
  <c r="K7" i="15"/>
  <c r="J7" i="15"/>
  <c r="I7" i="15"/>
  <c r="H7" i="15"/>
  <c r="L6" i="15"/>
  <c r="K6" i="15"/>
  <c r="J6" i="15"/>
  <c r="I6" i="15"/>
  <c r="H6" i="15"/>
  <c r="F42" i="19" l="1"/>
  <c r="E42" i="19"/>
  <c r="F41" i="19"/>
  <c r="E41" i="19"/>
  <c r="F40" i="19"/>
  <c r="E40" i="19"/>
  <c r="F39" i="19"/>
  <c r="E39" i="19"/>
  <c r="F38" i="19"/>
  <c r="E38" i="19"/>
  <c r="F37" i="19"/>
  <c r="E37" i="19"/>
  <c r="F36" i="19"/>
  <c r="E36" i="19"/>
  <c r="F35" i="19"/>
  <c r="E35" i="19"/>
  <c r="F34" i="19"/>
  <c r="E34" i="19"/>
  <c r="F33" i="19"/>
  <c r="E33" i="19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42" i="18"/>
  <c r="E42" i="18"/>
  <c r="F41" i="18"/>
  <c r="E41" i="18"/>
  <c r="F40" i="18"/>
  <c r="E40" i="18"/>
  <c r="F39" i="18"/>
  <c r="E39" i="18"/>
  <c r="F38" i="18"/>
  <c r="E38" i="18"/>
  <c r="F37" i="18"/>
  <c r="E37" i="18"/>
  <c r="F36" i="18"/>
  <c r="E36" i="18"/>
  <c r="F35" i="18"/>
  <c r="E35" i="18"/>
  <c r="F34" i="18"/>
  <c r="E34" i="18"/>
  <c r="F33" i="18"/>
  <c r="E33" i="18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3" i="18"/>
  <c r="E23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I42" i="16"/>
  <c r="H42" i="16"/>
  <c r="G42" i="16"/>
  <c r="F42" i="16"/>
  <c r="I41" i="16"/>
  <c r="H41" i="16"/>
  <c r="G41" i="16"/>
  <c r="F41" i="16"/>
  <c r="I40" i="16"/>
  <c r="H40" i="16"/>
  <c r="G40" i="16"/>
  <c r="F40" i="16"/>
  <c r="I39" i="16"/>
  <c r="H39" i="16"/>
  <c r="G39" i="16"/>
  <c r="F39" i="16"/>
  <c r="I38" i="16"/>
  <c r="H38" i="16"/>
  <c r="G38" i="16"/>
  <c r="F38" i="16"/>
  <c r="I37" i="16"/>
  <c r="H37" i="16"/>
  <c r="G37" i="16"/>
  <c r="F37" i="16"/>
  <c r="I36" i="16"/>
  <c r="H36" i="16"/>
  <c r="G36" i="16"/>
  <c r="F36" i="16"/>
  <c r="I35" i="16"/>
  <c r="H35" i="16"/>
  <c r="G35" i="16"/>
  <c r="F35" i="16"/>
  <c r="I34" i="16"/>
  <c r="H34" i="16"/>
  <c r="G34" i="16"/>
  <c r="F34" i="16"/>
  <c r="I33" i="16"/>
  <c r="H33" i="16"/>
  <c r="G33" i="16"/>
  <c r="F33" i="16"/>
  <c r="I32" i="16"/>
  <c r="H32" i="16"/>
  <c r="G32" i="16"/>
  <c r="F32" i="16"/>
  <c r="I31" i="16"/>
  <c r="H31" i="16"/>
  <c r="G31" i="16"/>
  <c r="F31" i="16"/>
  <c r="I30" i="16"/>
  <c r="H30" i="16"/>
  <c r="G30" i="16"/>
  <c r="F30" i="16"/>
  <c r="I29" i="16"/>
  <c r="H29" i="16"/>
  <c r="G29" i="16"/>
  <c r="F29" i="16"/>
  <c r="I28" i="16"/>
  <c r="H28" i="16"/>
  <c r="G28" i="16"/>
  <c r="F28" i="16"/>
  <c r="I27" i="16"/>
  <c r="H27" i="16"/>
  <c r="G27" i="16"/>
  <c r="F27" i="16"/>
  <c r="I26" i="16"/>
  <c r="H26" i="16"/>
  <c r="G26" i="16"/>
  <c r="F26" i="16"/>
  <c r="I25" i="16"/>
  <c r="H25" i="16"/>
  <c r="G25" i="16"/>
  <c r="F25" i="16"/>
  <c r="I24" i="16"/>
  <c r="H24" i="16"/>
  <c r="G24" i="16"/>
  <c r="F24" i="16"/>
  <c r="I23" i="16"/>
  <c r="H23" i="16"/>
  <c r="G23" i="16"/>
  <c r="F23" i="16"/>
  <c r="I22" i="16"/>
  <c r="H22" i="16"/>
  <c r="G22" i="16"/>
  <c r="F22" i="16"/>
  <c r="I21" i="16"/>
  <c r="H21" i="16"/>
  <c r="G21" i="16"/>
  <c r="F21" i="16"/>
  <c r="I20" i="16"/>
  <c r="H20" i="16"/>
  <c r="G20" i="16"/>
  <c r="F20" i="16"/>
  <c r="I19" i="16"/>
  <c r="H19" i="16"/>
  <c r="G19" i="16"/>
  <c r="F19" i="16"/>
  <c r="I18" i="16"/>
  <c r="H18" i="16"/>
  <c r="G18" i="16"/>
  <c r="F18" i="16"/>
  <c r="I17" i="16"/>
  <c r="H17" i="16"/>
  <c r="G17" i="16"/>
  <c r="F17" i="16"/>
  <c r="I16" i="16"/>
  <c r="H16" i="16"/>
  <c r="G16" i="16"/>
  <c r="F16" i="16"/>
  <c r="I15" i="16"/>
  <c r="H15" i="16"/>
  <c r="G15" i="16"/>
  <c r="F15" i="16"/>
  <c r="I14" i="16"/>
  <c r="H14" i="16"/>
  <c r="G14" i="16"/>
  <c r="F14" i="16"/>
  <c r="I13" i="16"/>
  <c r="H13" i="16"/>
  <c r="G13" i="16"/>
  <c r="F13" i="16"/>
  <c r="I12" i="16"/>
  <c r="H12" i="16"/>
  <c r="G12" i="16"/>
  <c r="F12" i="16"/>
  <c r="I11" i="16"/>
  <c r="H11" i="16"/>
  <c r="G11" i="16"/>
  <c r="F11" i="16"/>
  <c r="I10" i="16"/>
  <c r="H10" i="16"/>
  <c r="G10" i="16"/>
  <c r="F10" i="16"/>
  <c r="I9" i="16"/>
  <c r="H9" i="16"/>
  <c r="G9" i="16"/>
  <c r="F9" i="16"/>
  <c r="I8" i="16"/>
  <c r="H8" i="16"/>
  <c r="G8" i="16"/>
  <c r="F8" i="16"/>
  <c r="I7" i="16"/>
  <c r="H7" i="16"/>
  <c r="G7" i="16"/>
  <c r="F7" i="16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K42" i="13"/>
  <c r="J42" i="13"/>
  <c r="I42" i="13"/>
  <c r="H42" i="13"/>
  <c r="G42" i="13"/>
  <c r="K41" i="13"/>
  <c r="J41" i="13"/>
  <c r="I41" i="13"/>
  <c r="H41" i="13"/>
  <c r="G41" i="13"/>
  <c r="K40" i="13"/>
  <c r="J40" i="13"/>
  <c r="I40" i="13"/>
  <c r="H40" i="13"/>
  <c r="G40" i="13"/>
  <c r="K39" i="13"/>
  <c r="J39" i="13"/>
  <c r="I39" i="13"/>
  <c r="H39" i="13"/>
  <c r="G39" i="13"/>
  <c r="K38" i="13"/>
  <c r="J38" i="13"/>
  <c r="I38" i="13"/>
  <c r="H38" i="13"/>
  <c r="G38" i="13"/>
  <c r="K37" i="13"/>
  <c r="J37" i="13"/>
  <c r="I37" i="13"/>
  <c r="H37" i="13"/>
  <c r="G37" i="13"/>
  <c r="K36" i="13"/>
  <c r="J36" i="13"/>
  <c r="I36" i="13"/>
  <c r="H36" i="13"/>
  <c r="G36" i="13"/>
  <c r="K35" i="13"/>
  <c r="J35" i="13"/>
  <c r="I35" i="13"/>
  <c r="H35" i="13"/>
  <c r="G35" i="13"/>
  <c r="K34" i="13"/>
  <c r="J34" i="13"/>
  <c r="I34" i="13"/>
  <c r="H34" i="13"/>
  <c r="G34" i="13"/>
  <c r="K33" i="13"/>
  <c r="J33" i="13"/>
  <c r="I33" i="13"/>
  <c r="H33" i="13"/>
  <c r="G33" i="13"/>
  <c r="K32" i="13"/>
  <c r="J32" i="13"/>
  <c r="I32" i="13"/>
  <c r="H32" i="13"/>
  <c r="G32" i="13"/>
  <c r="K31" i="13"/>
  <c r="J31" i="13"/>
  <c r="I31" i="13"/>
  <c r="H31" i="13"/>
  <c r="G31" i="13"/>
  <c r="K30" i="13"/>
  <c r="J30" i="13"/>
  <c r="I30" i="13"/>
  <c r="H30" i="13"/>
  <c r="G30" i="13"/>
  <c r="K29" i="13"/>
  <c r="J29" i="13"/>
  <c r="I29" i="13"/>
  <c r="H29" i="13"/>
  <c r="G29" i="13"/>
  <c r="K28" i="13"/>
  <c r="J28" i="13"/>
  <c r="I28" i="13"/>
  <c r="H28" i="13"/>
  <c r="G28" i="13"/>
  <c r="K27" i="13"/>
  <c r="J27" i="13"/>
  <c r="I27" i="13"/>
  <c r="H27" i="13"/>
  <c r="G27" i="13"/>
  <c r="K26" i="13"/>
  <c r="J26" i="13"/>
  <c r="I26" i="13"/>
  <c r="H26" i="13"/>
  <c r="G26" i="13"/>
  <c r="K25" i="13"/>
  <c r="J25" i="13"/>
  <c r="I25" i="13"/>
  <c r="H25" i="13"/>
  <c r="G25" i="13"/>
  <c r="K24" i="13"/>
  <c r="J24" i="13"/>
  <c r="I24" i="13"/>
  <c r="H24" i="13"/>
  <c r="G24" i="13"/>
  <c r="K23" i="13"/>
  <c r="J23" i="13"/>
  <c r="I23" i="13"/>
  <c r="H23" i="13"/>
  <c r="G23" i="13"/>
  <c r="K22" i="13"/>
  <c r="J22" i="13"/>
  <c r="I22" i="13"/>
  <c r="H22" i="13"/>
  <c r="G22" i="13"/>
  <c r="K21" i="13"/>
  <c r="J21" i="13"/>
  <c r="I21" i="13"/>
  <c r="H21" i="13"/>
  <c r="G21" i="13"/>
  <c r="K20" i="13"/>
  <c r="J20" i="13"/>
  <c r="I20" i="13"/>
  <c r="H20" i="13"/>
  <c r="G20" i="13"/>
  <c r="K19" i="13"/>
  <c r="J19" i="13"/>
  <c r="I19" i="13"/>
  <c r="H19" i="13"/>
  <c r="G19" i="13"/>
  <c r="K18" i="13"/>
  <c r="J18" i="13"/>
  <c r="I18" i="13"/>
  <c r="H18" i="13"/>
  <c r="G18" i="13"/>
  <c r="K17" i="13"/>
  <c r="J17" i="13"/>
  <c r="I17" i="13"/>
  <c r="H17" i="13"/>
  <c r="G17" i="13"/>
  <c r="K16" i="13"/>
  <c r="J16" i="13"/>
  <c r="I16" i="13"/>
  <c r="H16" i="13"/>
  <c r="G16" i="13"/>
  <c r="K15" i="13"/>
  <c r="J15" i="13"/>
  <c r="I15" i="13"/>
  <c r="H15" i="13"/>
  <c r="G15" i="13"/>
  <c r="K14" i="13"/>
  <c r="J14" i="13"/>
  <c r="I14" i="13"/>
  <c r="H14" i="13"/>
  <c r="G14" i="13"/>
  <c r="K13" i="13"/>
  <c r="J13" i="13"/>
  <c r="I13" i="13"/>
  <c r="H13" i="13"/>
  <c r="G13" i="13"/>
  <c r="K12" i="13"/>
  <c r="J12" i="13"/>
  <c r="I12" i="13"/>
  <c r="H12" i="13"/>
  <c r="G12" i="13"/>
  <c r="K11" i="13"/>
  <c r="J11" i="13"/>
  <c r="I11" i="13"/>
  <c r="H11" i="13"/>
  <c r="G11" i="13"/>
  <c r="K10" i="13"/>
  <c r="J10" i="13"/>
  <c r="I10" i="13"/>
  <c r="H10" i="13"/>
  <c r="G10" i="13"/>
  <c r="K9" i="13"/>
  <c r="J9" i="13"/>
  <c r="I9" i="13"/>
  <c r="H9" i="13"/>
  <c r="G9" i="13"/>
  <c r="K8" i="13"/>
  <c r="J8" i="13"/>
  <c r="I8" i="13"/>
  <c r="H8" i="13"/>
  <c r="G8" i="13"/>
  <c r="K7" i="13"/>
  <c r="J7" i="13"/>
  <c r="I7" i="13"/>
  <c r="H7" i="13"/>
  <c r="G7" i="13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K42" i="5"/>
  <c r="J42" i="5"/>
  <c r="I42" i="5"/>
  <c r="H42" i="5"/>
  <c r="G42" i="5"/>
  <c r="K41" i="5"/>
  <c r="J41" i="5"/>
  <c r="I41" i="5"/>
  <c r="H41" i="5"/>
  <c r="G41" i="5"/>
  <c r="K40" i="5"/>
  <c r="J40" i="5"/>
  <c r="I40" i="5"/>
  <c r="H40" i="5"/>
  <c r="G40" i="5"/>
  <c r="K39" i="5"/>
  <c r="J39" i="5"/>
  <c r="I39" i="5"/>
  <c r="H39" i="5"/>
  <c r="G39" i="5"/>
  <c r="K38" i="5"/>
  <c r="J38" i="5"/>
  <c r="I38" i="5"/>
  <c r="H38" i="5"/>
  <c r="G38" i="5"/>
  <c r="K37" i="5"/>
  <c r="J37" i="5"/>
  <c r="I37" i="5"/>
  <c r="H37" i="5"/>
  <c r="G37" i="5"/>
  <c r="K36" i="5"/>
  <c r="J36" i="5"/>
  <c r="I36" i="5"/>
  <c r="H36" i="5"/>
  <c r="G36" i="5"/>
  <c r="K35" i="5"/>
  <c r="J35" i="5"/>
  <c r="I35" i="5"/>
  <c r="H35" i="5"/>
  <c r="G35" i="5"/>
  <c r="K34" i="5"/>
  <c r="J34" i="5"/>
  <c r="I34" i="5"/>
  <c r="H34" i="5"/>
  <c r="G34" i="5"/>
  <c r="K33" i="5"/>
  <c r="J33" i="5"/>
  <c r="I33" i="5"/>
  <c r="H33" i="5"/>
  <c r="G33" i="5"/>
  <c r="K32" i="5"/>
  <c r="J32" i="5"/>
  <c r="I32" i="5"/>
  <c r="H32" i="5"/>
  <c r="G32" i="5"/>
  <c r="K31" i="5"/>
  <c r="J31" i="5"/>
  <c r="I31" i="5"/>
  <c r="H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J24" i="5"/>
  <c r="I24" i="5"/>
  <c r="H24" i="5"/>
  <c r="G24" i="5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J16" i="5"/>
  <c r="I16" i="5"/>
  <c r="H16" i="5"/>
  <c r="G16" i="5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K10" i="5"/>
  <c r="J10" i="5"/>
  <c r="I10" i="5"/>
  <c r="H10" i="5"/>
  <c r="G10" i="5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I19" i="18" l="1"/>
  <c r="H19" i="18"/>
  <c r="G19" i="18"/>
  <c r="I31" i="18"/>
  <c r="H31" i="18"/>
  <c r="G31" i="18"/>
  <c r="M23" i="15" l="1"/>
  <c r="M24" i="15"/>
  <c r="M25" i="15"/>
  <c r="M26" i="15"/>
  <c r="M27" i="15"/>
  <c r="M28" i="15"/>
  <c r="M29" i="15"/>
  <c r="M30" i="15"/>
  <c r="M31" i="15"/>
  <c r="M32" i="15"/>
  <c r="M33" i="15"/>
  <c r="M22" i="15"/>
  <c r="M34" i="15" s="1"/>
  <c r="B20" i="19" l="1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19" i="19"/>
  <c r="J19" i="18"/>
  <c r="K19" i="18" s="1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8" i="18"/>
  <c r="D14" i="19"/>
  <c r="J31" i="18" l="1"/>
  <c r="K31" i="18" s="1"/>
  <c r="B42" i="21"/>
  <c r="B41" i="21"/>
  <c r="E41" i="21" s="1"/>
  <c r="B40" i="21"/>
  <c r="B39" i="21"/>
  <c r="E40" i="21" s="1"/>
  <c r="B38" i="21"/>
  <c r="B37" i="21"/>
  <c r="B36" i="21"/>
  <c r="B35" i="21"/>
  <c r="E36" i="21" s="1"/>
  <c r="B34" i="21"/>
  <c r="B33" i="21"/>
  <c r="E33" i="21" s="1"/>
  <c r="B32" i="21"/>
  <c r="B31" i="21"/>
  <c r="B30" i="21"/>
  <c r="B29" i="21"/>
  <c r="E29" i="21" s="1"/>
  <c r="B28" i="21"/>
  <c r="B27" i="21"/>
  <c r="B26" i="21"/>
  <c r="B25" i="21"/>
  <c r="B24" i="21"/>
  <c r="B23" i="21"/>
  <c r="B22" i="21"/>
  <c r="B21" i="21"/>
  <c r="E21" i="21" s="1"/>
  <c r="B20" i="21"/>
  <c r="B19" i="21"/>
  <c r="B18" i="21"/>
  <c r="B17" i="21"/>
  <c r="B16" i="21"/>
  <c r="B15" i="21"/>
  <c r="E16" i="21" s="1"/>
  <c r="B14" i="21"/>
  <c r="B13" i="21"/>
  <c r="E13" i="21" s="1"/>
  <c r="B12" i="21"/>
  <c r="B11" i="21"/>
  <c r="E11" i="21" s="1"/>
  <c r="B10" i="21"/>
  <c r="B9" i="21"/>
  <c r="C18" i="21" s="1"/>
  <c r="B8" i="21"/>
  <c r="B7" i="21"/>
  <c r="A2" i="21"/>
  <c r="B42" i="20"/>
  <c r="E42" i="20" s="1"/>
  <c r="B41" i="20"/>
  <c r="B40" i="20"/>
  <c r="B39" i="20"/>
  <c r="B38" i="20"/>
  <c r="E38" i="20" s="1"/>
  <c r="B37" i="20"/>
  <c r="B36" i="20"/>
  <c r="E36" i="20" s="1"/>
  <c r="B35" i="20"/>
  <c r="B34" i="20"/>
  <c r="E34" i="20" s="1"/>
  <c r="B33" i="20"/>
  <c r="B32" i="20"/>
  <c r="E32" i="20" s="1"/>
  <c r="B31" i="20"/>
  <c r="B30" i="20"/>
  <c r="E30" i="20" s="1"/>
  <c r="F42" i="20" s="1"/>
  <c r="B29" i="20"/>
  <c r="B28" i="20"/>
  <c r="E28" i="20" s="1"/>
  <c r="F40" i="20" s="1"/>
  <c r="B27" i="20"/>
  <c r="B26" i="20"/>
  <c r="E26" i="20" s="1"/>
  <c r="F38" i="20" s="1"/>
  <c r="B25" i="20"/>
  <c r="B24" i="20"/>
  <c r="E24" i="20" s="1"/>
  <c r="F36" i="20" s="1"/>
  <c r="B23" i="20"/>
  <c r="B22" i="20"/>
  <c r="E22" i="20" s="1"/>
  <c r="F34" i="20" s="1"/>
  <c r="B21" i="20"/>
  <c r="B20" i="20"/>
  <c r="E20" i="20" s="1"/>
  <c r="F32" i="20" s="1"/>
  <c r="B19" i="20"/>
  <c r="B18" i="20"/>
  <c r="E18" i="20" s="1"/>
  <c r="F30" i="20" s="1"/>
  <c r="B17" i="20"/>
  <c r="B16" i="20"/>
  <c r="E16" i="20" s="1"/>
  <c r="F28" i="20" s="1"/>
  <c r="B15" i="20"/>
  <c r="B14" i="20"/>
  <c r="E14" i="20" s="1"/>
  <c r="F26" i="20" s="1"/>
  <c r="B13" i="20"/>
  <c r="B12" i="20"/>
  <c r="E12" i="20" s="1"/>
  <c r="F24" i="20" s="1"/>
  <c r="B11" i="20"/>
  <c r="B10" i="20"/>
  <c r="E10" i="20" s="1"/>
  <c r="F22" i="20" s="1"/>
  <c r="B9" i="20"/>
  <c r="B8" i="20"/>
  <c r="E8" i="20" s="1"/>
  <c r="F20" i="20" s="1"/>
  <c r="B7" i="20"/>
  <c r="A2" i="20"/>
  <c r="D42" i="19"/>
  <c r="C42" i="19"/>
  <c r="D41" i="19"/>
  <c r="C41" i="19"/>
  <c r="D40" i="19"/>
  <c r="C40" i="19"/>
  <c r="D39" i="19"/>
  <c r="C39" i="19"/>
  <c r="D38" i="19"/>
  <c r="C38" i="19"/>
  <c r="D37" i="19"/>
  <c r="C37" i="19"/>
  <c r="D36" i="19"/>
  <c r="C36" i="19"/>
  <c r="D35" i="19"/>
  <c r="C35" i="19"/>
  <c r="D34" i="19"/>
  <c r="C34" i="19"/>
  <c r="D33" i="19"/>
  <c r="C33" i="19"/>
  <c r="D32" i="19"/>
  <c r="C32" i="19"/>
  <c r="D31" i="19"/>
  <c r="C31" i="19"/>
  <c r="D30" i="19"/>
  <c r="C30" i="19"/>
  <c r="I42" i="19" s="1"/>
  <c r="D29" i="19"/>
  <c r="C29" i="19"/>
  <c r="D28" i="19"/>
  <c r="C28" i="19"/>
  <c r="D27" i="19"/>
  <c r="C27" i="19"/>
  <c r="D26" i="19"/>
  <c r="C26" i="19"/>
  <c r="I38" i="19" s="1"/>
  <c r="D25" i="19"/>
  <c r="C25" i="19"/>
  <c r="D24" i="19"/>
  <c r="C24" i="19"/>
  <c r="I36" i="19" s="1"/>
  <c r="D23" i="19"/>
  <c r="C23" i="19"/>
  <c r="D22" i="19"/>
  <c r="C22" i="19"/>
  <c r="D21" i="19"/>
  <c r="C21" i="19"/>
  <c r="I33" i="19" s="1"/>
  <c r="D20" i="19"/>
  <c r="C20" i="19"/>
  <c r="I32" i="19" s="1"/>
  <c r="D19" i="19"/>
  <c r="C19" i="19"/>
  <c r="D18" i="19"/>
  <c r="C18" i="19"/>
  <c r="D17" i="19"/>
  <c r="C17" i="19"/>
  <c r="D16" i="19"/>
  <c r="C16" i="19"/>
  <c r="I28" i="19" s="1"/>
  <c r="D15" i="19"/>
  <c r="C15" i="19"/>
  <c r="C14" i="19"/>
  <c r="I26" i="19" s="1"/>
  <c r="D13" i="19"/>
  <c r="C13" i="19"/>
  <c r="D12" i="19"/>
  <c r="C12" i="19"/>
  <c r="I24" i="19" s="1"/>
  <c r="D11" i="19"/>
  <c r="C11" i="19"/>
  <c r="D10" i="19"/>
  <c r="C10" i="19"/>
  <c r="I22" i="19" s="1"/>
  <c r="D9" i="19"/>
  <c r="C9" i="19"/>
  <c r="D8" i="19"/>
  <c r="C8" i="19"/>
  <c r="D7" i="19"/>
  <c r="C7" i="19"/>
  <c r="A2" i="19"/>
  <c r="D42" i="18"/>
  <c r="C42" i="18"/>
  <c r="G42" i="18" s="1"/>
  <c r="D41" i="18"/>
  <c r="C41" i="18"/>
  <c r="D40" i="18"/>
  <c r="C40" i="18"/>
  <c r="G40" i="18" s="1"/>
  <c r="D39" i="18"/>
  <c r="C39" i="18"/>
  <c r="D38" i="18"/>
  <c r="C38" i="18"/>
  <c r="G38" i="18" s="1"/>
  <c r="D37" i="18"/>
  <c r="C37" i="18"/>
  <c r="D36" i="18"/>
  <c r="C36" i="18"/>
  <c r="G36" i="18" s="1"/>
  <c r="D35" i="18"/>
  <c r="C35" i="18"/>
  <c r="D34" i="18"/>
  <c r="C34" i="18"/>
  <c r="G34" i="18" s="1"/>
  <c r="D33" i="18"/>
  <c r="C33" i="18"/>
  <c r="I34" i="18" s="1"/>
  <c r="D32" i="18"/>
  <c r="C32" i="18"/>
  <c r="G32" i="18" s="1"/>
  <c r="D31" i="18"/>
  <c r="C31" i="18"/>
  <c r="D30" i="18"/>
  <c r="C30" i="18"/>
  <c r="G30" i="18" s="1"/>
  <c r="D29" i="18"/>
  <c r="C29" i="18"/>
  <c r="D28" i="18"/>
  <c r="C28" i="18"/>
  <c r="G28" i="18" s="1"/>
  <c r="D27" i="18"/>
  <c r="C27" i="18"/>
  <c r="D26" i="18"/>
  <c r="C26" i="18"/>
  <c r="G26" i="18" s="1"/>
  <c r="D25" i="18"/>
  <c r="C25" i="18"/>
  <c r="D24" i="18"/>
  <c r="C24" i="18"/>
  <c r="G24" i="18" s="1"/>
  <c r="D23" i="18"/>
  <c r="C23" i="18"/>
  <c r="D22" i="18"/>
  <c r="C22" i="18"/>
  <c r="G22" i="18" s="1"/>
  <c r="D21" i="18"/>
  <c r="C21" i="18"/>
  <c r="D20" i="18"/>
  <c r="C20" i="18"/>
  <c r="G20" i="18" s="1"/>
  <c r="D19" i="18"/>
  <c r="C19" i="18"/>
  <c r="D18" i="18"/>
  <c r="C18" i="18"/>
  <c r="G18" i="18" s="1"/>
  <c r="D17" i="18"/>
  <c r="C17" i="18"/>
  <c r="D16" i="18"/>
  <c r="C16" i="18"/>
  <c r="G16" i="18" s="1"/>
  <c r="D15" i="18"/>
  <c r="C15" i="18"/>
  <c r="D14" i="18"/>
  <c r="C14" i="18"/>
  <c r="G14" i="18" s="1"/>
  <c r="D13" i="18"/>
  <c r="C13" i="18"/>
  <c r="D12" i="18"/>
  <c r="C12" i="18"/>
  <c r="G12" i="18" s="1"/>
  <c r="D11" i="18"/>
  <c r="C11" i="18"/>
  <c r="D10" i="18"/>
  <c r="C10" i="18"/>
  <c r="G10" i="18" s="1"/>
  <c r="D9" i="18"/>
  <c r="C9" i="18"/>
  <c r="D8" i="18"/>
  <c r="C8" i="18"/>
  <c r="G8" i="18" s="1"/>
  <c r="D7" i="18"/>
  <c r="C7" i="18"/>
  <c r="A2" i="18"/>
  <c r="E8" i="21"/>
  <c r="E12" i="21"/>
  <c r="E19" i="21"/>
  <c r="E28" i="21"/>
  <c r="E32" i="21"/>
  <c r="E39" i="21"/>
  <c r="C22" i="20"/>
  <c r="C34" i="20"/>
  <c r="C35" i="20"/>
  <c r="C38" i="20"/>
  <c r="C41" i="20"/>
  <c r="C42" i="20"/>
  <c r="I19" i="19"/>
  <c r="H24" i="19"/>
  <c r="I41" i="19"/>
  <c r="I34" i="19"/>
  <c r="H38" i="19"/>
  <c r="I30" i="18"/>
  <c r="C40" i="20" l="1"/>
  <c r="E40" i="20"/>
  <c r="D35" i="20"/>
  <c r="E14" i="21"/>
  <c r="H22" i="19"/>
  <c r="E9" i="20"/>
  <c r="F21" i="20" s="1"/>
  <c r="E13" i="20"/>
  <c r="F25" i="20" s="1"/>
  <c r="E17" i="20"/>
  <c r="F29" i="20" s="1"/>
  <c r="E21" i="20"/>
  <c r="F33" i="20" s="1"/>
  <c r="E25" i="20"/>
  <c r="F37" i="20" s="1"/>
  <c r="E29" i="20"/>
  <c r="F41" i="20" s="1"/>
  <c r="E33" i="20"/>
  <c r="E37" i="20"/>
  <c r="E41" i="20"/>
  <c r="C24" i="20"/>
  <c r="E10" i="21"/>
  <c r="E11" i="20"/>
  <c r="F23" i="20" s="1"/>
  <c r="E15" i="20"/>
  <c r="F27" i="20" s="1"/>
  <c r="C19" i="20"/>
  <c r="E19" i="20"/>
  <c r="F31" i="20" s="1"/>
  <c r="E23" i="20"/>
  <c r="F35" i="20" s="1"/>
  <c r="C27" i="20"/>
  <c r="E27" i="20"/>
  <c r="F39" i="20" s="1"/>
  <c r="C31" i="20"/>
  <c r="E31" i="20"/>
  <c r="E35" i="20"/>
  <c r="C39" i="20"/>
  <c r="D39" i="20" s="1"/>
  <c r="E39" i="20"/>
  <c r="E18" i="21"/>
  <c r="E22" i="21"/>
  <c r="E30" i="21"/>
  <c r="E38" i="21"/>
  <c r="E42" i="21"/>
  <c r="J36" i="19"/>
  <c r="H21" i="18"/>
  <c r="H40" i="18"/>
  <c r="H36" i="19"/>
  <c r="H34" i="19"/>
  <c r="H26" i="19"/>
  <c r="J35" i="19"/>
  <c r="H42" i="19"/>
  <c r="H31" i="19"/>
  <c r="H19" i="19"/>
  <c r="G19" i="19"/>
  <c r="G31" i="19"/>
  <c r="K31" i="19" s="1"/>
  <c r="G37" i="19"/>
  <c r="H25" i="19"/>
  <c r="J40" i="19"/>
  <c r="G34" i="19"/>
  <c r="P36" i="19"/>
  <c r="J41" i="19"/>
  <c r="H40" i="19"/>
  <c r="H35" i="19"/>
  <c r="H27" i="19"/>
  <c r="H20" i="19"/>
  <c r="I20" i="19"/>
  <c r="I40" i="19"/>
  <c r="H30" i="19"/>
  <c r="H28" i="19"/>
  <c r="H23" i="19"/>
  <c r="H21" i="19"/>
  <c r="O36" i="19"/>
  <c r="I21" i="19"/>
  <c r="I23" i="19"/>
  <c r="I25" i="19"/>
  <c r="I27" i="19"/>
  <c r="I29" i="19"/>
  <c r="I37" i="19"/>
  <c r="J24" i="18"/>
  <c r="K24" i="18" s="1"/>
  <c r="G9" i="18"/>
  <c r="G11" i="18"/>
  <c r="G13" i="18"/>
  <c r="G15" i="18"/>
  <c r="G17" i="18"/>
  <c r="G21" i="18"/>
  <c r="G23" i="18"/>
  <c r="G25" i="18"/>
  <c r="G27" i="18"/>
  <c r="G29" i="18"/>
  <c r="G33" i="18"/>
  <c r="G35" i="18"/>
  <c r="G37" i="18"/>
  <c r="G39" i="18"/>
  <c r="G41" i="18"/>
  <c r="H10" i="18"/>
  <c r="H12" i="18"/>
  <c r="H17" i="18"/>
  <c r="H18" i="18"/>
  <c r="H20" i="18"/>
  <c r="H22" i="18"/>
  <c r="H24" i="18"/>
  <c r="H27" i="18"/>
  <c r="H29" i="18"/>
  <c r="H33" i="18"/>
  <c r="H34" i="18"/>
  <c r="H37" i="18"/>
  <c r="H38" i="18"/>
  <c r="H41" i="18"/>
  <c r="H42" i="18"/>
  <c r="H26" i="18"/>
  <c r="J17" i="18"/>
  <c r="H25" i="18"/>
  <c r="H28" i="18"/>
  <c r="H32" i="18"/>
  <c r="I25" i="18"/>
  <c r="I33" i="18"/>
  <c r="I37" i="18"/>
  <c r="I41" i="18"/>
  <c r="J12" i="18"/>
  <c r="J34" i="18"/>
  <c r="K34" i="18" s="1"/>
  <c r="J38" i="18"/>
  <c r="K38" i="18" s="1"/>
  <c r="J40" i="18"/>
  <c r="J39" i="18"/>
  <c r="K39" i="18" s="1"/>
  <c r="I17" i="18"/>
  <c r="J37" i="18"/>
  <c r="K37" i="18" s="1"/>
  <c r="I21" i="18"/>
  <c r="H13" i="18"/>
  <c r="I10" i="18"/>
  <c r="I14" i="18"/>
  <c r="I28" i="18"/>
  <c r="J37" i="19"/>
  <c r="E31" i="21"/>
  <c r="E23" i="21"/>
  <c r="D40" i="20"/>
  <c r="C23" i="20"/>
  <c r="D23" i="20" s="1"/>
  <c r="C28" i="20"/>
  <c r="D28" i="20" s="1"/>
  <c r="D42" i="20"/>
  <c r="L36" i="19"/>
  <c r="G42" i="19"/>
  <c r="G39" i="19"/>
  <c r="G38" i="19"/>
  <c r="K38" i="19" s="1"/>
  <c r="N37" i="19"/>
  <c r="G36" i="19"/>
  <c r="G24" i="19"/>
  <c r="N24" i="19" s="1"/>
  <c r="K37" i="19"/>
  <c r="G41" i="19"/>
  <c r="G40" i="19"/>
  <c r="N40" i="19" s="1"/>
  <c r="G35" i="19"/>
  <c r="G32" i="19"/>
  <c r="I39" i="18"/>
  <c r="J35" i="18"/>
  <c r="K35" i="18" s="1"/>
  <c r="J29" i="18"/>
  <c r="J27" i="18"/>
  <c r="K27" i="18" s="1"/>
  <c r="J25" i="18"/>
  <c r="J21" i="18"/>
  <c r="K21" i="18" s="1"/>
  <c r="J15" i="18"/>
  <c r="J13" i="18"/>
  <c r="K13" i="18" s="1"/>
  <c r="H39" i="18"/>
  <c r="H36" i="18"/>
  <c r="I35" i="18"/>
  <c r="I29" i="18"/>
  <c r="I27" i="18"/>
  <c r="J23" i="18"/>
  <c r="H16" i="18"/>
  <c r="I15" i="18"/>
  <c r="I13" i="18"/>
  <c r="J11" i="18"/>
  <c r="H35" i="18"/>
  <c r="J41" i="18"/>
  <c r="K41" i="18" s="1"/>
  <c r="J33" i="18"/>
  <c r="K33" i="18" s="1"/>
  <c r="I32" i="18"/>
  <c r="I23" i="18"/>
  <c r="J20" i="18"/>
  <c r="J16" i="18"/>
  <c r="I11" i="18"/>
  <c r="J36" i="18"/>
  <c r="I20" i="18"/>
  <c r="J8" i="18"/>
  <c r="I22" i="18"/>
  <c r="H30" i="18"/>
  <c r="J26" i="18"/>
  <c r="K26" i="18" s="1"/>
  <c r="J18" i="18"/>
  <c r="I16" i="18"/>
  <c r="H14" i="18"/>
  <c r="H9" i="18"/>
  <c r="I8" i="18"/>
  <c r="J42" i="18"/>
  <c r="I40" i="18"/>
  <c r="I42" i="18"/>
  <c r="I38" i="18"/>
  <c r="I18" i="18"/>
  <c r="J14" i="18"/>
  <c r="I12" i="18"/>
  <c r="I36" i="18"/>
  <c r="J28" i="18"/>
  <c r="K28" i="18" s="1"/>
  <c r="I26" i="18"/>
  <c r="J22" i="18"/>
  <c r="K22" i="18" s="1"/>
  <c r="J9" i="18"/>
  <c r="J32" i="18"/>
  <c r="K32" i="18" s="1"/>
  <c r="J30" i="18"/>
  <c r="K30" i="18" s="1"/>
  <c r="J10" i="18"/>
  <c r="K10" i="18" s="1"/>
  <c r="I24" i="18"/>
  <c r="H8" i="18"/>
  <c r="K34" i="19"/>
  <c r="J32" i="19"/>
  <c r="E26" i="21"/>
  <c r="E27" i="21"/>
  <c r="J34" i="19"/>
  <c r="I31" i="19"/>
  <c r="G25" i="19"/>
  <c r="G29" i="19"/>
  <c r="G20" i="19"/>
  <c r="G22" i="19"/>
  <c r="G26" i="19"/>
  <c r="G30" i="19"/>
  <c r="H23" i="18"/>
  <c r="H15" i="18"/>
  <c r="H11" i="18"/>
  <c r="H41" i="19"/>
  <c r="K40" i="19"/>
  <c r="H39" i="19"/>
  <c r="H37" i="19"/>
  <c r="G28" i="19"/>
  <c r="J39" i="19"/>
  <c r="J38" i="19"/>
  <c r="O38" i="19" s="1"/>
  <c r="G23" i="19"/>
  <c r="I35" i="19"/>
  <c r="G21" i="19"/>
  <c r="G33" i="19"/>
  <c r="N19" i="19"/>
  <c r="C33" i="20"/>
  <c r="C26" i="20"/>
  <c r="E34" i="21"/>
  <c r="C42" i="21"/>
  <c r="E24" i="21"/>
  <c r="E25" i="21"/>
  <c r="I9" i="18"/>
  <c r="I30" i="19"/>
  <c r="H32" i="19"/>
  <c r="H33" i="19"/>
  <c r="J42" i="19"/>
  <c r="G27" i="19"/>
  <c r="I39" i="19"/>
  <c r="K19" i="19"/>
  <c r="C37" i="20"/>
  <c r="C32" i="20"/>
  <c r="C21" i="20"/>
  <c r="H29" i="19"/>
  <c r="C36" i="20"/>
  <c r="D36" i="20" s="1"/>
  <c r="C29" i="20"/>
  <c r="C20" i="20"/>
  <c r="D20" i="20" s="1"/>
  <c r="E35" i="21"/>
  <c r="E20" i="21"/>
  <c r="C30" i="21"/>
  <c r="D30" i="21" s="1"/>
  <c r="E15" i="21"/>
  <c r="J33" i="19"/>
  <c r="J31" i="19"/>
  <c r="J30" i="19"/>
  <c r="J29" i="19"/>
  <c r="J28" i="19"/>
  <c r="J27" i="19"/>
  <c r="J26" i="19"/>
  <c r="J25" i="19"/>
  <c r="J24" i="19"/>
  <c r="P24" i="19" s="1"/>
  <c r="J23" i="19"/>
  <c r="J22" i="19"/>
  <c r="L22" i="19" s="1"/>
  <c r="J21" i="19"/>
  <c r="J20" i="19"/>
  <c r="J19" i="19"/>
  <c r="D41" i="20"/>
  <c r="C30" i="20"/>
  <c r="D30" i="20" s="1"/>
  <c r="C25" i="20"/>
  <c r="D25" i="20" s="1"/>
  <c r="E37" i="21"/>
  <c r="E17" i="21"/>
  <c r="E9" i="21"/>
  <c r="K42" i="18" l="1"/>
  <c r="K40" i="18"/>
  <c r="K36" i="18"/>
  <c r="K20" i="18"/>
  <c r="K29" i="18"/>
  <c r="K23" i="18"/>
  <c r="K25" i="18"/>
  <c r="K14" i="18"/>
  <c r="K15" i="18"/>
  <c r="K11" i="18"/>
  <c r="K12" i="18"/>
  <c r="K17" i="18"/>
  <c r="K9" i="18"/>
  <c r="K18" i="18"/>
  <c r="K16" i="18"/>
  <c r="F41" i="17"/>
  <c r="L41" i="17" s="1"/>
  <c r="F17" i="17"/>
  <c r="L17" i="17" s="1"/>
  <c r="F39" i="17"/>
  <c r="L39" i="17" s="1"/>
  <c r="F37" i="17"/>
  <c r="L37" i="17" s="1"/>
  <c r="F33" i="17"/>
  <c r="L33" i="17" s="1"/>
  <c r="F12" i="17"/>
  <c r="L12" i="17" s="1"/>
  <c r="D32" i="20"/>
  <c r="P34" i="19"/>
  <c r="F25" i="17"/>
  <c r="L25" i="17" s="1"/>
  <c r="D26" i="20"/>
  <c r="N31" i="19"/>
  <c r="F7" i="17"/>
  <c r="L7" i="17" s="1"/>
  <c r="F20" i="17"/>
  <c r="L20" i="17" s="1"/>
  <c r="F18" i="17"/>
  <c r="L18" i="17" s="1"/>
  <c r="F9" i="17"/>
  <c r="L9" i="17" s="1"/>
  <c r="F40" i="17"/>
  <c r="L40" i="17" s="1"/>
  <c r="F32" i="17"/>
  <c r="L32" i="17" s="1"/>
  <c r="F34" i="17"/>
  <c r="L34" i="17" s="1"/>
  <c r="F23" i="17"/>
  <c r="L23" i="17" s="1"/>
  <c r="F21" i="17"/>
  <c r="L21" i="17" s="1"/>
  <c r="F10" i="17"/>
  <c r="L10" i="17" s="1"/>
  <c r="F42" i="17"/>
  <c r="L42" i="17" s="1"/>
  <c r="F31" i="17"/>
  <c r="L31" i="17" s="1"/>
  <c r="F29" i="17"/>
  <c r="L29" i="17" s="1"/>
  <c r="F16" i="17"/>
  <c r="L16" i="17" s="1"/>
  <c r="F36" i="17"/>
  <c r="L36" i="17" s="1"/>
  <c r="F28" i="17"/>
  <c r="L28" i="17" s="1"/>
  <c r="F26" i="17"/>
  <c r="L26" i="17" s="1"/>
  <c r="F24" i="17"/>
  <c r="L24" i="17" s="1"/>
  <c r="F15" i="17"/>
  <c r="L15" i="17" s="1"/>
  <c r="F13" i="17"/>
  <c r="L13" i="17" s="1"/>
  <c r="F8" i="17"/>
  <c r="L8" i="17" s="1"/>
  <c r="L41" i="19"/>
  <c r="P39" i="19"/>
  <c r="L26" i="19"/>
  <c r="O19" i="19"/>
  <c r="O42" i="19"/>
  <c r="K24" i="19"/>
  <c r="P23" i="19"/>
  <c r="P31" i="19"/>
  <c r="L20" i="19"/>
  <c r="P29" i="19"/>
  <c r="P32" i="19"/>
  <c r="P35" i="19"/>
  <c r="P26" i="19"/>
  <c r="P19" i="19"/>
  <c r="P40" i="19"/>
  <c r="O30" i="19"/>
  <c r="O35" i="19"/>
  <c r="O40" i="19"/>
  <c r="L40" i="19"/>
  <c r="M40" i="19" s="1"/>
  <c r="P25" i="19"/>
  <c r="P21" i="19"/>
  <c r="P41" i="19"/>
  <c r="P20" i="19"/>
  <c r="P27" i="19"/>
  <c r="N34" i="19"/>
  <c r="P33" i="19"/>
  <c r="L37" i="19"/>
  <c r="M37" i="19" s="1"/>
  <c r="P28" i="19"/>
  <c r="K42" i="19"/>
  <c r="P42" i="19"/>
  <c r="O25" i="19"/>
  <c r="P30" i="19"/>
  <c r="O27" i="19"/>
  <c r="P37" i="19"/>
  <c r="L21" i="19"/>
  <c r="P38" i="19"/>
  <c r="P22" i="19"/>
  <c r="O34" i="19"/>
  <c r="L34" i="19"/>
  <c r="M34" i="19" s="1"/>
  <c r="F30" i="21"/>
  <c r="D42" i="21"/>
  <c r="D29" i="20"/>
  <c r="D24" i="20"/>
  <c r="O23" i="19"/>
  <c r="L42" i="19"/>
  <c r="L23" i="19"/>
  <c r="K35" i="19"/>
  <c r="N35" i="19"/>
  <c r="N38" i="19"/>
  <c r="O20" i="19"/>
  <c r="K36" i="19"/>
  <c r="M36" i="19" s="1"/>
  <c r="L39" i="19"/>
  <c r="N36" i="19"/>
  <c r="Q36" i="19" s="1"/>
  <c r="K39" i="19"/>
  <c r="N39" i="19"/>
  <c r="L19" i="19"/>
  <c r="M19" i="19" s="1"/>
  <c r="N41" i="19"/>
  <c r="K41" i="19"/>
  <c r="L30" i="19"/>
  <c r="N42" i="19"/>
  <c r="N32" i="19"/>
  <c r="K32" i="19"/>
  <c r="K8" i="18"/>
  <c r="L33" i="19"/>
  <c r="O33" i="19"/>
  <c r="O21" i="19"/>
  <c r="K30" i="19"/>
  <c r="N30" i="19"/>
  <c r="D27" i="20"/>
  <c r="L38" i="19"/>
  <c r="M38" i="19" s="1"/>
  <c r="D33" i="20"/>
  <c r="D34" i="20"/>
  <c r="N21" i="19"/>
  <c r="K21" i="19"/>
  <c r="N23" i="19"/>
  <c r="K23" i="19"/>
  <c r="M23" i="19" s="1"/>
  <c r="K26" i="19"/>
  <c r="N26" i="19"/>
  <c r="K25" i="19"/>
  <c r="N25" i="19"/>
  <c r="L25" i="19"/>
  <c r="O37" i="19"/>
  <c r="L27" i="19"/>
  <c r="L31" i="19"/>
  <c r="M31" i="19" s="1"/>
  <c r="F42" i="21"/>
  <c r="D21" i="20"/>
  <c r="D22" i="20"/>
  <c r="N27" i="19"/>
  <c r="K27" i="19"/>
  <c r="L32" i="19"/>
  <c r="O32" i="19"/>
  <c r="O31" i="19"/>
  <c r="O22" i="19"/>
  <c r="K22" i="19"/>
  <c r="M22" i="19" s="1"/>
  <c r="N22" i="19"/>
  <c r="L35" i="19"/>
  <c r="O41" i="19"/>
  <c r="K29" i="19"/>
  <c r="N29" i="19"/>
  <c r="L29" i="19"/>
  <c r="O29" i="19"/>
  <c r="L24" i="19"/>
  <c r="O24" i="19"/>
  <c r="L28" i="19"/>
  <c r="O28" i="19"/>
  <c r="D37" i="20"/>
  <c r="D38" i="20"/>
  <c r="O26" i="19"/>
  <c r="K33" i="19"/>
  <c r="N33" i="19"/>
  <c r="N28" i="19"/>
  <c r="K28" i="19"/>
  <c r="D31" i="20"/>
  <c r="K20" i="19"/>
  <c r="N20" i="19"/>
  <c r="O39" i="19"/>
  <c r="F38" i="17"/>
  <c r="L38" i="17" s="1"/>
  <c r="F27" i="17"/>
  <c r="L27" i="17" s="1"/>
  <c r="F22" i="17"/>
  <c r="L22" i="17" s="1"/>
  <c r="F14" i="17"/>
  <c r="L14" i="17" s="1"/>
  <c r="F11" i="17"/>
  <c r="L11" i="17" s="1"/>
  <c r="F35" i="17"/>
  <c r="L35" i="17" s="1"/>
  <c r="F30" i="17"/>
  <c r="L30" i="17" s="1"/>
  <c r="F19" i="17"/>
  <c r="L19" i="17" s="1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H6" i="17"/>
  <c r="A2" i="17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7" i="16"/>
  <c r="L6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A2" i="16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A2" i="15"/>
  <c r="D42" i="14"/>
  <c r="B42" i="14"/>
  <c r="D41" i="14"/>
  <c r="B41" i="14"/>
  <c r="D40" i="14"/>
  <c r="B40" i="14"/>
  <c r="D39" i="14"/>
  <c r="B39" i="14"/>
  <c r="D38" i="14"/>
  <c r="B38" i="14"/>
  <c r="D37" i="14"/>
  <c r="B37" i="14"/>
  <c r="D36" i="14"/>
  <c r="B36" i="14"/>
  <c r="D35" i="14"/>
  <c r="B35" i="14"/>
  <c r="D34" i="14"/>
  <c r="B34" i="14"/>
  <c r="D33" i="14"/>
  <c r="B33" i="14"/>
  <c r="D32" i="14"/>
  <c r="B32" i="14"/>
  <c r="D31" i="14"/>
  <c r="B31" i="14"/>
  <c r="D30" i="14"/>
  <c r="B30" i="14"/>
  <c r="D29" i="14"/>
  <c r="B29" i="14"/>
  <c r="D28" i="14"/>
  <c r="B28" i="14"/>
  <c r="D27" i="14"/>
  <c r="B27" i="14"/>
  <c r="D26" i="14"/>
  <c r="B26" i="14"/>
  <c r="D25" i="14"/>
  <c r="B25" i="14"/>
  <c r="D24" i="14"/>
  <c r="B24" i="14"/>
  <c r="D23" i="14"/>
  <c r="B23" i="14"/>
  <c r="D22" i="14"/>
  <c r="B22" i="14"/>
  <c r="D21" i="14"/>
  <c r="B21" i="14"/>
  <c r="D20" i="14"/>
  <c r="B20" i="14"/>
  <c r="C20" i="14" s="1"/>
  <c r="E20" i="14" s="1"/>
  <c r="D19" i="14"/>
  <c r="B19" i="14"/>
  <c r="C19" i="14" s="1"/>
  <c r="E19" i="14" s="1"/>
  <c r="D18" i="14"/>
  <c r="B18" i="14"/>
  <c r="C18" i="14" s="1"/>
  <c r="E18" i="14" s="1"/>
  <c r="D17" i="14"/>
  <c r="B17" i="14"/>
  <c r="C17" i="14" s="1"/>
  <c r="E17" i="14" s="1"/>
  <c r="D16" i="14"/>
  <c r="B16" i="14"/>
  <c r="C16" i="14" s="1"/>
  <c r="E16" i="14" s="1"/>
  <c r="D15" i="14"/>
  <c r="B15" i="14"/>
  <c r="C15" i="14" s="1"/>
  <c r="E15" i="14" s="1"/>
  <c r="D14" i="14"/>
  <c r="B14" i="14"/>
  <c r="C14" i="14" s="1"/>
  <c r="E14" i="14" s="1"/>
  <c r="D13" i="14"/>
  <c r="B13" i="14"/>
  <c r="C13" i="14" s="1"/>
  <c r="E13" i="14" s="1"/>
  <c r="D12" i="14"/>
  <c r="B12" i="14"/>
  <c r="C12" i="14" s="1"/>
  <c r="E12" i="14" s="1"/>
  <c r="D11" i="14"/>
  <c r="B11" i="14"/>
  <c r="C11" i="14" s="1"/>
  <c r="E11" i="14" s="1"/>
  <c r="D10" i="14"/>
  <c r="B10" i="14"/>
  <c r="C10" i="14" s="1"/>
  <c r="E10" i="14" s="1"/>
  <c r="D9" i="14"/>
  <c r="B9" i="14"/>
  <c r="C9" i="14" s="1"/>
  <c r="E9" i="14" s="1"/>
  <c r="D8" i="14"/>
  <c r="B8" i="14"/>
  <c r="C8" i="14" s="1"/>
  <c r="E8" i="14" s="1"/>
  <c r="D7" i="14"/>
  <c r="B7" i="14"/>
  <c r="A2" i="14"/>
  <c r="F42" i="13"/>
  <c r="E42" i="13"/>
  <c r="D42" i="13"/>
  <c r="C42" i="13"/>
  <c r="B42" i="13"/>
  <c r="F41" i="13"/>
  <c r="E41" i="13"/>
  <c r="D41" i="13"/>
  <c r="C41" i="13"/>
  <c r="B41" i="13"/>
  <c r="F40" i="13"/>
  <c r="E40" i="13"/>
  <c r="D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D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D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D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D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A2" i="13"/>
  <c r="C21" i="14" l="1"/>
  <c r="E21" i="14" s="1"/>
  <c r="C23" i="14"/>
  <c r="E23" i="14" s="1"/>
  <c r="C25" i="14"/>
  <c r="E25" i="14" s="1"/>
  <c r="C27" i="14"/>
  <c r="E27" i="14" s="1"/>
  <c r="C29" i="14"/>
  <c r="E29" i="14" s="1"/>
  <c r="C31" i="14"/>
  <c r="E31" i="14" s="1"/>
  <c r="C33" i="14"/>
  <c r="E33" i="14" s="1"/>
  <c r="C35" i="14"/>
  <c r="E35" i="14" s="1"/>
  <c r="C37" i="14"/>
  <c r="E37" i="14" s="1"/>
  <c r="C39" i="14"/>
  <c r="E39" i="14" s="1"/>
  <c r="C41" i="14"/>
  <c r="E41" i="14" s="1"/>
  <c r="C22" i="14"/>
  <c r="E22" i="14" s="1"/>
  <c r="C24" i="14"/>
  <c r="E24" i="14" s="1"/>
  <c r="C26" i="14"/>
  <c r="E26" i="14" s="1"/>
  <c r="C28" i="14"/>
  <c r="E28" i="14" s="1"/>
  <c r="C30" i="14"/>
  <c r="E30" i="14" s="1"/>
  <c r="C32" i="14"/>
  <c r="E32" i="14" s="1"/>
  <c r="C34" i="14"/>
  <c r="E34" i="14" s="1"/>
  <c r="C36" i="14"/>
  <c r="E36" i="14" s="1"/>
  <c r="C38" i="14"/>
  <c r="E38" i="14" s="1"/>
  <c r="C40" i="14"/>
  <c r="E40" i="14" s="1"/>
  <c r="C42" i="14"/>
  <c r="E42" i="14" s="1"/>
  <c r="N29" i="13"/>
  <c r="J7" i="16"/>
  <c r="P7" i="16" s="1"/>
  <c r="M26" i="19"/>
  <c r="K7" i="16"/>
  <c r="L7" i="16" s="1"/>
  <c r="N7" i="16" s="1"/>
  <c r="K8" i="16"/>
  <c r="L8" i="16" s="1"/>
  <c r="N8" i="16" s="1"/>
  <c r="K10" i="16"/>
  <c r="L10" i="16" s="1"/>
  <c r="N10" i="16" s="1"/>
  <c r="K11" i="16"/>
  <c r="L11" i="16" s="1"/>
  <c r="N11" i="16" s="1"/>
  <c r="K12" i="16"/>
  <c r="L12" i="16" s="1"/>
  <c r="N12" i="16" s="1"/>
  <c r="K14" i="16"/>
  <c r="L14" i="16" s="1"/>
  <c r="N14" i="16" s="1"/>
  <c r="K15" i="16"/>
  <c r="L15" i="16" s="1"/>
  <c r="N15" i="16" s="1"/>
  <c r="K16" i="16"/>
  <c r="L16" i="16" s="1"/>
  <c r="N16" i="16" s="1"/>
  <c r="K18" i="16"/>
  <c r="K19" i="16"/>
  <c r="K20" i="16"/>
  <c r="K22" i="16"/>
  <c r="K23" i="16"/>
  <c r="K24" i="16"/>
  <c r="K26" i="16"/>
  <c r="K27" i="16"/>
  <c r="K28" i="16"/>
  <c r="K30" i="16"/>
  <c r="K31" i="16"/>
  <c r="K32" i="16"/>
  <c r="K34" i="16"/>
  <c r="K35" i="16"/>
  <c r="K36" i="16"/>
  <c r="K38" i="16"/>
  <c r="K39" i="16"/>
  <c r="K40" i="16"/>
  <c r="J42" i="16"/>
  <c r="P42" i="16" s="1"/>
  <c r="J41" i="16"/>
  <c r="P41" i="16" s="1"/>
  <c r="J40" i="16"/>
  <c r="P40" i="16" s="1"/>
  <c r="J39" i="16"/>
  <c r="P39" i="16" s="1"/>
  <c r="J38" i="16"/>
  <c r="P38" i="16" s="1"/>
  <c r="J37" i="16"/>
  <c r="P37" i="16" s="1"/>
  <c r="J36" i="16"/>
  <c r="P36" i="16" s="1"/>
  <c r="J35" i="16"/>
  <c r="P35" i="16" s="1"/>
  <c r="J34" i="16"/>
  <c r="P34" i="16" s="1"/>
  <c r="J33" i="16"/>
  <c r="P33" i="16" s="1"/>
  <c r="J32" i="16"/>
  <c r="P32" i="16" s="1"/>
  <c r="J31" i="16"/>
  <c r="P31" i="16" s="1"/>
  <c r="J30" i="16"/>
  <c r="P30" i="16" s="1"/>
  <c r="J29" i="16"/>
  <c r="P29" i="16" s="1"/>
  <c r="J28" i="16"/>
  <c r="P28" i="16" s="1"/>
  <c r="J27" i="16"/>
  <c r="P27" i="16" s="1"/>
  <c r="J26" i="16"/>
  <c r="P26" i="16" s="1"/>
  <c r="J25" i="16"/>
  <c r="P25" i="16" s="1"/>
  <c r="J24" i="16"/>
  <c r="P24" i="16" s="1"/>
  <c r="J23" i="16"/>
  <c r="P23" i="16" s="1"/>
  <c r="J22" i="16"/>
  <c r="P22" i="16" s="1"/>
  <c r="J21" i="16"/>
  <c r="P21" i="16" s="1"/>
  <c r="J20" i="16"/>
  <c r="P20" i="16" s="1"/>
  <c r="J19" i="16"/>
  <c r="P19" i="16" s="1"/>
  <c r="J18" i="16"/>
  <c r="P18" i="16" s="1"/>
  <c r="J17" i="16"/>
  <c r="P17" i="16" s="1"/>
  <c r="J16" i="16"/>
  <c r="P16" i="16" s="1"/>
  <c r="J15" i="16"/>
  <c r="P15" i="16" s="1"/>
  <c r="J14" i="16"/>
  <c r="P14" i="16" s="1"/>
  <c r="J13" i="16"/>
  <c r="P13" i="16" s="1"/>
  <c r="J12" i="16"/>
  <c r="P12" i="16" s="1"/>
  <c r="J11" i="16"/>
  <c r="P11" i="16" s="1"/>
  <c r="J10" i="16"/>
  <c r="P10" i="16" s="1"/>
  <c r="J9" i="16"/>
  <c r="P9" i="16" s="1"/>
  <c r="J8" i="16"/>
  <c r="P8" i="16" s="1"/>
  <c r="M41" i="19"/>
  <c r="Q19" i="19"/>
  <c r="N13" i="13"/>
  <c r="N41" i="13"/>
  <c r="N7" i="13"/>
  <c r="N11" i="13"/>
  <c r="N33" i="13"/>
  <c r="N37" i="13"/>
  <c r="B18" i="15"/>
  <c r="F18" i="15"/>
  <c r="Q31" i="19"/>
  <c r="Q40" i="19"/>
  <c r="Q23" i="19"/>
  <c r="M20" i="19"/>
  <c r="M24" i="19"/>
  <c r="Q27" i="19"/>
  <c r="M42" i="19"/>
  <c r="Q34" i="19"/>
  <c r="Q38" i="19"/>
  <c r="M21" i="19"/>
  <c r="M28" i="19"/>
  <c r="Q37" i="19"/>
  <c r="Q41" i="19"/>
  <c r="Q24" i="19"/>
  <c r="M32" i="19"/>
  <c r="M35" i="19"/>
  <c r="Q35" i="19"/>
  <c r="M30" i="19"/>
  <c r="Q42" i="19"/>
  <c r="Q20" i="19"/>
  <c r="Q32" i="19"/>
  <c r="M39" i="19"/>
  <c r="Q25" i="19"/>
  <c r="Q21" i="19"/>
  <c r="Q33" i="19"/>
  <c r="Q22" i="19"/>
  <c r="M27" i="19"/>
  <c r="M25" i="19"/>
  <c r="Q39" i="19"/>
  <c r="Q29" i="19"/>
  <c r="Q28" i="19"/>
  <c r="M33" i="19"/>
  <c r="M29" i="19"/>
  <c r="Q26" i="19"/>
  <c r="Q30" i="19"/>
  <c r="G38" i="17"/>
  <c r="G32" i="17"/>
  <c r="G26" i="17"/>
  <c r="G20" i="17"/>
  <c r="G10" i="17"/>
  <c r="H10" i="17" s="1"/>
  <c r="J10" i="17" s="1"/>
  <c r="G7" i="17"/>
  <c r="H7" i="17" s="1"/>
  <c r="J7" i="17" s="1"/>
  <c r="G42" i="17"/>
  <c r="G40" i="17"/>
  <c r="G36" i="17"/>
  <c r="G34" i="17"/>
  <c r="G30" i="17"/>
  <c r="G28" i="17"/>
  <c r="G24" i="17"/>
  <c r="G22" i="17"/>
  <c r="G18" i="17"/>
  <c r="H18" i="17" s="1"/>
  <c r="G16" i="17"/>
  <c r="G14" i="17"/>
  <c r="H14" i="17" s="1"/>
  <c r="J14" i="17" s="1"/>
  <c r="G12" i="17"/>
  <c r="H12" i="17" s="1"/>
  <c r="J12" i="17" s="1"/>
  <c r="G8" i="17"/>
  <c r="H8" i="17" s="1"/>
  <c r="J8" i="17" s="1"/>
  <c r="G41" i="17"/>
  <c r="G39" i="17"/>
  <c r="G37" i="17"/>
  <c r="G35" i="17"/>
  <c r="G33" i="17"/>
  <c r="G31" i="17"/>
  <c r="G29" i="17"/>
  <c r="G27" i="17"/>
  <c r="G25" i="17"/>
  <c r="G23" i="17"/>
  <c r="G21" i="17"/>
  <c r="G19" i="17"/>
  <c r="G17" i="17"/>
  <c r="H17" i="17" s="1"/>
  <c r="J17" i="17" s="1"/>
  <c r="G15" i="17"/>
  <c r="H15" i="17" s="1"/>
  <c r="J15" i="17" s="1"/>
  <c r="G13" i="17"/>
  <c r="H13" i="17" s="1"/>
  <c r="J13" i="17" s="1"/>
  <c r="G11" i="17"/>
  <c r="G9" i="17"/>
  <c r="H9" i="17" s="1"/>
  <c r="J9" i="17" s="1"/>
  <c r="K42" i="16"/>
  <c r="K41" i="16"/>
  <c r="K37" i="16"/>
  <c r="K33" i="16"/>
  <c r="K29" i="16"/>
  <c r="K25" i="16"/>
  <c r="K21" i="16"/>
  <c r="K17" i="16"/>
  <c r="L17" i="16" s="1"/>
  <c r="N17" i="16" s="1"/>
  <c r="K13" i="16"/>
  <c r="L13" i="16" s="1"/>
  <c r="N13" i="16" s="1"/>
  <c r="K9" i="16"/>
  <c r="L9" i="16" s="1"/>
  <c r="N9" i="16" s="1"/>
  <c r="H11" i="17"/>
  <c r="J11" i="17" s="1"/>
  <c r="H16" i="17"/>
  <c r="J16" i="17" s="1"/>
  <c r="L18" i="16"/>
  <c r="C18" i="15"/>
  <c r="B22" i="15" s="1"/>
  <c r="G18" i="15"/>
  <c r="F30" i="15" s="1"/>
  <c r="D18" i="15"/>
  <c r="E18" i="15"/>
  <c r="C7" i="14"/>
  <c r="E7" i="14" s="1"/>
  <c r="N10" i="13"/>
  <c r="N14" i="13"/>
  <c r="N18" i="13"/>
  <c r="N22" i="13"/>
  <c r="N26" i="13"/>
  <c r="N30" i="13"/>
  <c r="N34" i="13"/>
  <c r="N15" i="13"/>
  <c r="N19" i="13"/>
  <c r="N23" i="13"/>
  <c r="N27" i="13"/>
  <c r="N9" i="13"/>
  <c r="N8" i="13"/>
  <c r="N12" i="13"/>
  <c r="N16" i="13"/>
  <c r="N20" i="13"/>
  <c r="N24" i="13"/>
  <c r="N28" i="13"/>
  <c r="N31" i="13"/>
  <c r="N32" i="13"/>
  <c r="N35" i="13"/>
  <c r="N36" i="13"/>
  <c r="N39" i="13"/>
  <c r="N40" i="13"/>
  <c r="N17" i="13"/>
  <c r="N21" i="13"/>
  <c r="N25" i="13"/>
  <c r="N38" i="13"/>
  <c r="N42" i="13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B18" i="5"/>
  <c r="B17" i="5"/>
  <c r="B16" i="5"/>
  <c r="B15" i="5"/>
  <c r="B14" i="5"/>
  <c r="B13" i="5"/>
  <c r="B12" i="5"/>
  <c r="B11" i="5"/>
  <c r="B10" i="5"/>
  <c r="B9" i="5"/>
  <c r="B8" i="5"/>
  <c r="B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7" i="5"/>
  <c r="M6" i="5"/>
  <c r="A2" i="5"/>
  <c r="G25" i="15" l="1"/>
  <c r="I30" i="15"/>
  <c r="F26" i="15"/>
  <c r="H30" i="15"/>
  <c r="J33" i="15"/>
  <c r="I27" i="15"/>
  <c r="F29" i="15"/>
  <c r="K26" i="15"/>
  <c r="K28" i="15"/>
  <c r="C31" i="15"/>
  <c r="J27" i="15"/>
  <c r="J23" i="15"/>
  <c r="E28" i="15"/>
  <c r="I29" i="15"/>
  <c r="K33" i="15"/>
  <c r="J26" i="15"/>
  <c r="F27" i="15"/>
  <c r="D27" i="15"/>
  <c r="I26" i="15"/>
  <c r="C30" i="15"/>
  <c r="C22" i="15"/>
  <c r="J24" i="15"/>
  <c r="E31" i="15"/>
  <c r="H33" i="15"/>
  <c r="K22" i="15"/>
  <c r="C27" i="15"/>
  <c r="J28" i="15"/>
  <c r="J30" i="15"/>
  <c r="H24" i="15"/>
  <c r="D22" i="15"/>
  <c r="K32" i="15"/>
  <c r="J25" i="15"/>
  <c r="E27" i="15"/>
  <c r="K27" i="15"/>
  <c r="C23" i="15"/>
  <c r="E23" i="15"/>
  <c r="H29" i="15"/>
  <c r="E32" i="15"/>
  <c r="E24" i="15"/>
  <c r="F32" i="15"/>
  <c r="K29" i="15"/>
  <c r="D30" i="15"/>
  <c r="J32" i="15"/>
  <c r="J29" i="15"/>
  <c r="H23" i="15"/>
  <c r="C26" i="15"/>
  <c r="F28" i="15"/>
  <c r="G30" i="15"/>
  <c r="B28" i="15"/>
  <c r="B33" i="15"/>
  <c r="B25" i="15"/>
  <c r="I32" i="15"/>
  <c r="G26" i="15"/>
  <c r="G33" i="15"/>
  <c r="I23" i="15"/>
  <c r="D32" i="15"/>
  <c r="B27" i="15"/>
  <c r="D24" i="15"/>
  <c r="D33" i="15"/>
  <c r="D25" i="15"/>
  <c r="G32" i="15"/>
  <c r="I22" i="15"/>
  <c r="I25" i="15"/>
  <c r="B26" i="15"/>
  <c r="J31" i="15"/>
  <c r="I28" i="15"/>
  <c r="H25" i="15"/>
  <c r="G22" i="15"/>
  <c r="E30" i="15"/>
  <c r="E26" i="15"/>
  <c r="E22" i="15"/>
  <c r="H26" i="15"/>
  <c r="D31" i="15"/>
  <c r="F24" i="15"/>
  <c r="H32" i="15"/>
  <c r="G29" i="15"/>
  <c r="K25" i="15"/>
  <c r="J22" i="15"/>
  <c r="F31" i="15"/>
  <c r="B29" i="15"/>
  <c r="D26" i="15"/>
  <c r="F23" i="15"/>
  <c r="G31" i="15"/>
  <c r="B32" i="15"/>
  <c r="F22" i="15"/>
  <c r="H31" i="15"/>
  <c r="G28" i="15"/>
  <c r="K24" i="15"/>
  <c r="E33" i="15"/>
  <c r="E29" i="15"/>
  <c r="E25" i="15"/>
  <c r="I33" i="15"/>
  <c r="H22" i="15"/>
  <c r="B24" i="15"/>
  <c r="G23" i="15"/>
  <c r="K30" i="15"/>
  <c r="I24" i="15"/>
  <c r="C33" i="15"/>
  <c r="C29" i="15"/>
  <c r="C25" i="15"/>
  <c r="K31" i="15"/>
  <c r="K23" i="15"/>
  <c r="D29" i="15"/>
  <c r="D23" i="15"/>
  <c r="I31" i="15"/>
  <c r="H28" i="15"/>
  <c r="F33" i="15"/>
  <c r="B31" i="15"/>
  <c r="D28" i="15"/>
  <c r="F25" i="15"/>
  <c r="B23" i="15"/>
  <c r="G27" i="15"/>
  <c r="B30" i="15"/>
  <c r="H27" i="15"/>
  <c r="G24" i="15"/>
  <c r="C32" i="15"/>
  <c r="C28" i="15"/>
  <c r="C24" i="15"/>
  <c r="H19" i="17"/>
  <c r="J19" i="17" s="1"/>
  <c r="H24" i="17"/>
  <c r="J24" i="17" s="1"/>
  <c r="J18" i="17"/>
  <c r="H29" i="17"/>
  <c r="J29" i="17" s="1"/>
  <c r="H27" i="17"/>
  <c r="J27" i="17" s="1"/>
  <c r="H22" i="17"/>
  <c r="J22" i="17" s="1"/>
  <c r="H30" i="17"/>
  <c r="H40" i="17" s="1"/>
  <c r="J40" i="17" s="1"/>
  <c r="H23" i="17"/>
  <c r="J23" i="17" s="1"/>
  <c r="H28" i="17"/>
  <c r="J28" i="17" s="1"/>
  <c r="H25" i="17"/>
  <c r="J25" i="17" s="1"/>
  <c r="H20" i="17"/>
  <c r="J20" i="17" s="1"/>
  <c r="H26" i="17"/>
  <c r="J26" i="17" s="1"/>
  <c r="H21" i="17"/>
  <c r="J21" i="17" s="1"/>
  <c r="L29" i="16"/>
  <c r="N29" i="16" s="1"/>
  <c r="L27" i="16"/>
  <c r="N27" i="16" s="1"/>
  <c r="L25" i="16"/>
  <c r="N25" i="16" s="1"/>
  <c r="L23" i="16"/>
  <c r="N23" i="16" s="1"/>
  <c r="L21" i="16"/>
  <c r="N21" i="16" s="1"/>
  <c r="L19" i="16"/>
  <c r="N19" i="16" s="1"/>
  <c r="N18" i="16"/>
  <c r="L30" i="16"/>
  <c r="L28" i="16"/>
  <c r="N28" i="16" s="1"/>
  <c r="L26" i="16"/>
  <c r="N26" i="16" s="1"/>
  <c r="L24" i="16"/>
  <c r="N24" i="16" s="1"/>
  <c r="L22" i="16"/>
  <c r="N22" i="16" s="1"/>
  <c r="L20" i="16"/>
  <c r="N20" i="16" s="1"/>
  <c r="B34" i="15" l="1"/>
  <c r="F34" i="15"/>
  <c r="C34" i="15"/>
  <c r="D34" i="15"/>
  <c r="E34" i="15"/>
  <c r="N30" i="15"/>
  <c r="N27" i="15"/>
  <c r="N28" i="15"/>
  <c r="N31" i="15"/>
  <c r="N32" i="15"/>
  <c r="N29" i="15"/>
  <c r="N26" i="15"/>
  <c r="N23" i="15"/>
  <c r="N25" i="15"/>
  <c r="N24" i="15"/>
  <c r="N33" i="15"/>
  <c r="H33" i="17"/>
  <c r="J33" i="17" s="1"/>
  <c r="H41" i="17"/>
  <c r="J41" i="17" s="1"/>
  <c r="H34" i="17"/>
  <c r="J34" i="17" s="1"/>
  <c r="H42" i="17"/>
  <c r="J42" i="17" s="1"/>
  <c r="H37" i="17"/>
  <c r="J37" i="17" s="1"/>
  <c r="H38" i="17"/>
  <c r="J38" i="17" s="1"/>
  <c r="H31" i="17"/>
  <c r="J31" i="17" s="1"/>
  <c r="H35" i="17"/>
  <c r="J35" i="17" s="1"/>
  <c r="H39" i="17"/>
  <c r="J39" i="17" s="1"/>
  <c r="J30" i="17"/>
  <c r="H32" i="17"/>
  <c r="J32" i="17" s="1"/>
  <c r="H36" i="17"/>
  <c r="J36" i="17" s="1"/>
  <c r="L41" i="16"/>
  <c r="N41" i="16" s="1"/>
  <c r="L39" i="16"/>
  <c r="N39" i="16" s="1"/>
  <c r="L37" i="16"/>
  <c r="N37" i="16" s="1"/>
  <c r="L35" i="16"/>
  <c r="N35" i="16" s="1"/>
  <c r="L33" i="16"/>
  <c r="N33" i="16" s="1"/>
  <c r="L31" i="16"/>
  <c r="N31" i="16" s="1"/>
  <c r="N30" i="16"/>
  <c r="L42" i="16"/>
  <c r="N42" i="16" s="1"/>
  <c r="L40" i="16"/>
  <c r="N40" i="16" s="1"/>
  <c r="L38" i="16"/>
  <c r="N38" i="16" s="1"/>
  <c r="L36" i="16"/>
  <c r="N36" i="16" s="1"/>
  <c r="L34" i="16"/>
  <c r="N34" i="16" s="1"/>
  <c r="L32" i="16"/>
  <c r="N32" i="16" s="1"/>
  <c r="L34" i="15" l="1"/>
  <c r="N22" i="15"/>
  <c r="M7" i="5"/>
  <c r="O7" i="5" s="1"/>
  <c r="M8" i="5"/>
  <c r="O8" i="5" s="1"/>
  <c r="M9" i="5"/>
  <c r="O9" i="5" s="1"/>
  <c r="M11" i="5"/>
  <c r="O11" i="5" s="1"/>
  <c r="M13" i="5"/>
  <c r="O13" i="5" s="1"/>
  <c r="M10" i="5"/>
  <c r="O10" i="5" s="1"/>
  <c r="M12" i="5"/>
  <c r="O12" i="5" s="1"/>
  <c r="M14" i="5"/>
  <c r="O14" i="5" s="1"/>
  <c r="M15" i="5"/>
  <c r="O15" i="5" s="1"/>
  <c r="M16" i="5"/>
  <c r="O16" i="5" s="1"/>
  <c r="M17" i="5"/>
  <c r="O17" i="5" s="1"/>
  <c r="M18" i="5"/>
  <c r="O18" i="5" s="1"/>
  <c r="M29" i="5" l="1"/>
  <c r="O29" i="5" s="1"/>
  <c r="M25" i="5"/>
  <c r="O25" i="5" s="1"/>
  <c r="M21" i="5"/>
  <c r="O21" i="5" s="1"/>
  <c r="M27" i="5"/>
  <c r="O27" i="5" s="1"/>
  <c r="M19" i="5"/>
  <c r="O19" i="5" s="1"/>
  <c r="M30" i="5"/>
  <c r="O30" i="5" s="1"/>
  <c r="M26" i="5"/>
  <c r="O26" i="5" s="1"/>
  <c r="M22" i="5"/>
  <c r="O22" i="5" s="1"/>
  <c r="M28" i="5"/>
  <c r="O28" i="5" s="1"/>
  <c r="M24" i="5"/>
  <c r="O24" i="5" s="1"/>
  <c r="M20" i="5"/>
  <c r="O20" i="5" s="1"/>
  <c r="M23" i="5"/>
  <c r="O23" i="5" s="1"/>
  <c r="M41" i="5" l="1"/>
  <c r="O41" i="5" s="1"/>
  <c r="M37" i="5"/>
  <c r="O37" i="5" s="1"/>
  <c r="M33" i="5"/>
  <c r="O33" i="5" s="1"/>
  <c r="M39" i="5"/>
  <c r="O39" i="5" s="1"/>
  <c r="M35" i="5"/>
  <c r="O35" i="5" s="1"/>
  <c r="M42" i="5"/>
  <c r="O42" i="5" s="1"/>
  <c r="M38" i="5"/>
  <c r="O38" i="5" s="1"/>
  <c r="M40" i="5"/>
  <c r="O40" i="5" s="1"/>
  <c r="M36" i="5"/>
  <c r="O36" i="5" s="1"/>
  <c r="M32" i="5"/>
  <c r="O32" i="5" s="1"/>
  <c r="M31" i="5"/>
  <c r="O31" i="5" s="1"/>
  <c r="M34" i="5"/>
  <c r="O34" i="5" s="1"/>
</calcChain>
</file>

<file path=xl/sharedStrings.xml><?xml version="1.0" encoding="utf-8"?>
<sst xmlns="http://schemas.openxmlformats.org/spreadsheetml/2006/main" count="1000" uniqueCount="101">
  <si>
    <t>Total</t>
  </si>
  <si>
    <t>Total excluding food and energy</t>
  </si>
  <si>
    <t>Processed food</t>
  </si>
  <si>
    <t>Unprocessed food</t>
  </si>
  <si>
    <t>Non-energy industrial goods</t>
  </si>
  <si>
    <t>Energy</t>
  </si>
  <si>
    <t>Services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</si>
  <si>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</si>
  <si>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</si>
  <si>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</si>
  <si>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</si>
  <si>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</si>
  <si>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</si>
  <si>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</si>
  <si>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</si>
  <si>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</si>
  <si>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</si>
  <si>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</si>
  <si>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</si>
  <si>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</si>
  <si>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</si>
  <si>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</si>
  <si>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</si>
  <si>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</si>
  <si>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</si>
  <si>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</si>
  <si>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</si>
  <si>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</si>
  <si>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</si>
  <si>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</si>
  <si>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</si>
  <si>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</si>
  <si>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</si>
  <si>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</si>
  <si>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</si>
  <si>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</si>
  <si>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</si>
  <si>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</si>
  <si>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</si>
  <si>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</si>
  <si>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</si>
  <si>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</si>
  <si>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</si>
  <si>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</si>
  <si>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(¹) Data refer to the changing composition of the euro area.</t>
  </si>
  <si>
    <r>
      <t>Source:</t>
    </r>
    <r>
      <rPr>
        <sz val="9"/>
        <color theme="1"/>
        <rFont val="Arial"/>
        <family val="2"/>
      </rPr>
      <t xml:space="preserve"> Eurostat</t>
    </r>
  </si>
  <si>
    <t>:</t>
  </si>
  <si>
    <t>Index,
2015=100</t>
  </si>
  <si>
    <t>Index,
2005=100</t>
  </si>
  <si>
    <t>Item
weights</t>
  </si>
  <si>
    <t>Unchaining,
Equation (8.21)</t>
  </si>
  <si>
    <t>Aggregation,
Equation (8.18)</t>
  </si>
  <si>
    <t>Chain-linking,
Equation (8.20)</t>
  </si>
  <si>
    <t>Aggregation,
Equation (8.19)</t>
  </si>
  <si>
    <t>Aggregation,
Equation (8.23)</t>
  </si>
  <si>
    <t>2015</t>
  </si>
  <si>
    <t>Disaggregation,
Equation (8.18)</t>
  </si>
  <si>
    <t>2016</t>
  </si>
  <si>
    <t>2014</t>
  </si>
  <si>
    <t>Zero check</t>
  </si>
  <si>
    <t>Re-referencing,
Equation (8.22)</t>
  </si>
  <si>
    <t>Contribution (pp),
Equation (8.25a)</t>
  </si>
  <si>
    <t>Monthly rate (%),
Equation (8.24)</t>
  </si>
  <si>
    <t>Price-updated item weights,
Equation (8.4b)</t>
  </si>
  <si>
    <t>Rescaled indices,
Equation (8.25)</t>
  </si>
  <si>
    <t>3rd term</t>
  </si>
  <si>
    <t>2nd term</t>
  </si>
  <si>
    <t>1st term</t>
  </si>
  <si>
    <t>Price-updated item weights,
Equation (8.4c)</t>
  </si>
  <si>
    <t>Monthly rate one year earlier (%)</t>
  </si>
  <si>
    <t>Monthly rate (%)</t>
  </si>
  <si>
    <t>Month-on-month change (pp)</t>
  </si>
  <si>
    <t>Annual rate (%)</t>
  </si>
  <si>
    <t>Price-updated item weights,
Equation (8.4a)</t>
  </si>
  <si>
    <t>Rescaled indices,
Equation (8.23)</t>
  </si>
  <si>
    <r>
      <t>Source:</t>
    </r>
    <r>
      <rPr>
        <sz val="9"/>
        <color theme="1"/>
        <rFont val="Arial"/>
        <family val="2"/>
      </rPr>
      <t xml:space="preserve"> Eurostat (online data code: prc_hicp_midx)</t>
    </r>
  </si>
  <si>
    <r>
      <t>Source:</t>
    </r>
    <r>
      <rPr>
        <sz val="9"/>
        <color theme="1"/>
        <rFont val="Arial"/>
        <family val="2"/>
      </rPr>
      <t xml:space="preserve"> Eurostat (online data code: prc_hicp_inw)</t>
    </r>
  </si>
  <si>
    <t>Harmonised Index of Consumer Prices (¹) - Item weights</t>
  </si>
  <si>
    <t>Harmonised Index of Consumer Prices (¹) - Aggregation</t>
  </si>
  <si>
    <t>Harmonised Index of Consumer Prices (¹) - Non-consistency</t>
  </si>
  <si>
    <t>Harmonised Index of Consumer Prices (¹) - Re-referencing (1)</t>
  </si>
  <si>
    <t>Harmonised Index of Consumer Prices (¹) - Re-referencing (2)</t>
  </si>
  <si>
    <t>Harmonised Index of Consumer Prices (¹) - Disaggregation (1)</t>
  </si>
  <si>
    <t>Harmonised Index of Consumer Prices (¹) - Disaggregation (2)</t>
  </si>
  <si>
    <t>Harmonised Index of Consumer Prices (¹) - Monthly rate</t>
  </si>
  <si>
    <t>Harmonised Index of Consumer Prices (¹) - Annual rate</t>
  </si>
  <si>
    <t>Harmonised Index of Consumer Prices (¹) - Annual average rate</t>
  </si>
  <si>
    <t>(Last update: 22 February 2017)</t>
  </si>
  <si>
    <t>Harmonised Index of Consumer Prices (¹) - Base effect</t>
  </si>
  <si>
    <t>Harmonised Index of Consumer Prices (¹) - Index</t>
  </si>
  <si>
    <t>Annual rate (%),
Equation (8.26)</t>
  </si>
  <si>
    <t>Rescaled indices,
Equation (8.29)</t>
  </si>
  <si>
    <t>Ribe contribution (pp),
Equation (8.29a)</t>
  </si>
  <si>
    <t>Month-on-month change,
Equation (8.28)</t>
  </si>
  <si>
    <t>Base effect,
Equation (8.28a)</t>
  </si>
  <si>
    <t>Index,
Equation (8.31)</t>
  </si>
  <si>
    <t>Annual average rate (%),
Equation (8.31a)</t>
  </si>
  <si>
    <t>Annual average rate (%),
Equation (8.31b)</t>
  </si>
  <si>
    <t>Kirchner contribution (pp),
Equation (8.30)</t>
  </si>
  <si>
    <t>'This-year term'</t>
  </si>
  <si>
    <t>'Last-year term'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</si>
</sst>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i"/>
    <numFmt numFmtId="165" formatCode="#,##0.00_i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/>
      <right style="hair">
        <color rgb="FFA6A6A6"/>
      </right>
      <top style="hair">
        <color rgb="FFC0C0C0"/>
      </top>
      <bottom/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Protection="0">
      <alignment horizontal="right"/>
    </xf>
  </cellStyleXfs>
  <cellXfs count="9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6" xfId="0" applyFont="1" applyBorder="1" applyAlignment="1">
      <alignment horizontal="left"/>
    </xf>
    <xf numFmtId="165" fontId="1" fillId="0" borderId="6" xfId="1" applyNumberFormat="1" applyBorder="1">
      <alignment horizontal="right"/>
    </xf>
    <xf numFmtId="0" fontId="4" fillId="0" borderId="5" xfId="0" applyFont="1" applyBorder="1" applyAlignment="1">
      <alignment horizontal="left"/>
    </xf>
    <xf numFmtId="165" fontId="1" fillId="0" borderId="5" xfId="1" applyNumberFormat="1" applyBorder="1">
      <alignment horizontal="right"/>
    </xf>
    <xf numFmtId="0" fontId="4" fillId="0" borderId="7" xfId="0" applyFont="1" applyBorder="1" applyAlignment="1">
      <alignment horizontal="left"/>
    </xf>
    <xf numFmtId="165" fontId="1" fillId="0" borderId="7" xfId="1" applyNumberFormat="1" applyBorder="1">
      <alignment horizontal="right"/>
    </xf>
    <xf numFmtId="0" fontId="4" fillId="0" borderId="2" xfId="0" applyFont="1" applyBorder="1" applyAlignment="1">
      <alignment horizontal="left"/>
    </xf>
    <xf numFmtId="165" fontId="1" fillId="0" borderId="2" xfId="1" applyNumberFormat="1" applyBorder="1">
      <alignment horizontal="right"/>
    </xf>
    <xf numFmtId="0" fontId="4" fillId="0" borderId="4" xfId="0" applyFont="1" applyBorder="1" applyAlignment="1">
      <alignment horizontal="left"/>
    </xf>
    <xf numFmtId="165" fontId="1" fillId="0" borderId="4" xfId="1" applyNumberFormat="1" applyBorder="1">
      <alignment horizontal="right"/>
    </xf>
    <xf numFmtId="165" fontId="1" fillId="0" borderId="8" xfId="1" applyNumberFormat="1" applyBorder="1">
      <alignment horizontal="right"/>
    </xf>
    <xf numFmtId="165" fontId="1" fillId="0" borderId="11" xfId="1" applyNumberFormat="1" applyBorder="1">
      <alignment horizontal="right"/>
    </xf>
    <xf numFmtId="165" fontId="1" fillId="0" borderId="12" xfId="1" applyNumberFormat="1" applyBorder="1">
      <alignment horizontal="right"/>
    </xf>
    <xf numFmtId="165" fontId="1" fillId="0" borderId="10" xfId="1" applyNumberFormat="1" applyBorder="1">
      <alignment horizontal="right"/>
    </xf>
    <xf numFmtId="165" fontId="1" fillId="0" borderId="13" xfId="1" applyNumberFormat="1" applyBorder="1">
      <alignment horizontal="right"/>
    </xf>
    <xf numFmtId="165" fontId="1" fillId="0" borderId="15" xfId="1" applyNumberFormat="1" applyBorder="1">
      <alignment horizontal="right"/>
    </xf>
    <xf numFmtId="165" fontId="1" fillId="0" borderId="16" xfId="1" applyNumberFormat="1" applyBorder="1">
      <alignment horizontal="right"/>
    </xf>
    <xf numFmtId="165" fontId="1" fillId="0" borderId="17" xfId="1" applyNumberFormat="1" applyBorder="1">
      <alignment horizontal="right"/>
    </xf>
    <xf numFmtId="165" fontId="1" fillId="0" borderId="14" xfId="1" applyNumberFormat="1" applyBorder="1">
      <alignment horizontal="right"/>
    </xf>
    <xf numFmtId="165" fontId="1" fillId="0" borderId="18" xfId="1" applyNumberFormat="1" applyBorder="1">
      <alignment horizontal="right"/>
    </xf>
    <xf numFmtId="0" fontId="4" fillId="2" borderId="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5" xfId="0" quotePrefix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165" fontId="1" fillId="0" borderId="3" xfId="1" applyNumberFormat="1" applyBorder="1">
      <alignment horizontal="right"/>
    </xf>
    <xf numFmtId="165" fontId="1" fillId="0" borderId="9" xfId="1" applyNumberFormat="1" applyBorder="1">
      <alignment horizontal="right"/>
    </xf>
    <xf numFmtId="0" fontId="4" fillId="0" borderId="3" xfId="0" applyFont="1" applyBorder="1" applyAlignment="1">
      <alignment horizontal="left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wrapText="1"/>
    </xf>
    <xf numFmtId="165" fontId="1" fillId="0" borderId="21" xfId="1" applyNumberFormat="1" applyBorder="1">
      <alignment horizontal="right"/>
    </xf>
    <xf numFmtId="165" fontId="1" fillId="0" borderId="24" xfId="1" applyNumberFormat="1" applyBorder="1">
      <alignment horizontal="right"/>
    </xf>
    <xf numFmtId="165" fontId="1" fillId="0" borderId="25" xfId="1" applyNumberFormat="1" applyBorder="1">
      <alignment horizontal="right"/>
    </xf>
    <xf numFmtId="165" fontId="1" fillId="0" borderId="23" xfId="1" applyNumberFormat="1" applyBorder="1">
      <alignment horizontal="right"/>
    </xf>
    <xf numFmtId="165" fontId="1" fillId="0" borderId="26" xfId="1" applyNumberFormat="1" applyBorder="1">
      <alignment horizontal="right"/>
    </xf>
    <xf numFmtId="0" fontId="4" fillId="0" borderId="19" xfId="0" applyFont="1" applyBorder="1" applyAlignment="1">
      <alignment horizontal="left"/>
    </xf>
    <xf numFmtId="165" fontId="1" fillId="0" borderId="19" xfId="1" applyNumberFormat="1" applyBorder="1">
      <alignment horizontal="right"/>
    </xf>
    <xf numFmtId="0" fontId="4" fillId="2" borderId="1" xfId="0" applyFont="1" applyFill="1" applyBorder="1" applyAlignment="1">
      <alignment horizontal="center" wrapText="1"/>
    </xf>
    <xf numFmtId="165" fontId="1" fillId="0" borderId="27" xfId="1" applyNumberFormat="1" applyBorder="1">
      <alignment horizontal="right"/>
    </xf>
    <xf numFmtId="0" fontId="4" fillId="2" borderId="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1" fillId="0" borderId="13" xfId="1" applyBorder="1">
      <alignment horizontal="right"/>
    </xf>
    <xf numFmtId="164" fontId="1" fillId="0" borderId="10" xfId="1" applyBorder="1">
      <alignment horizontal="right"/>
    </xf>
    <xf numFmtId="164" fontId="1" fillId="0" borderId="12" xfId="1" applyBorder="1">
      <alignment horizontal="right"/>
    </xf>
    <xf numFmtId="164" fontId="1" fillId="0" borderId="11" xfId="1" applyBorder="1">
      <alignment horizontal="right"/>
    </xf>
    <xf numFmtId="164" fontId="1" fillId="0" borderId="8" xfId="1" applyBorder="1">
      <alignment horizontal="right"/>
    </xf>
    <xf numFmtId="0" fontId="4" fillId="2" borderId="10" xfId="0" applyFont="1" applyFill="1" applyBorder="1" applyAlignment="1">
      <alignment horizontal="center"/>
    </xf>
    <xf numFmtId="164" fontId="1" fillId="0" borderId="4" xfId="1" applyBorder="1">
      <alignment horizontal="right"/>
    </xf>
    <xf numFmtId="0" fontId="4" fillId="0" borderId="4" xfId="0" applyFont="1" applyFill="1" applyBorder="1" applyAlignment="1">
      <alignment horizontal="left"/>
    </xf>
    <xf numFmtId="164" fontId="1" fillId="0" borderId="5" xfId="1" applyBorder="1">
      <alignment horizontal="right"/>
    </xf>
    <xf numFmtId="0" fontId="4" fillId="0" borderId="5" xfId="0" applyFont="1" applyFill="1" applyBorder="1" applyAlignment="1">
      <alignment horizontal="left"/>
    </xf>
    <xf numFmtId="164" fontId="1" fillId="0" borderId="6" xfId="1" applyBorder="1">
      <alignment horizontal="right"/>
    </xf>
    <xf numFmtId="0" fontId="4" fillId="0" borderId="6" xfId="0" applyFont="1" applyFill="1" applyBorder="1" applyAlignment="1">
      <alignment horizontal="left"/>
    </xf>
    <xf numFmtId="164" fontId="1" fillId="0" borderId="7" xfId="1" applyBorder="1">
      <alignment horizontal="right"/>
    </xf>
    <xf numFmtId="0" fontId="4" fillId="0" borderId="7" xfId="0" applyFont="1" applyFill="1" applyBorder="1" applyAlignment="1">
      <alignment horizontal="left"/>
    </xf>
    <xf numFmtId="164" fontId="1" fillId="0" borderId="19" xfId="1" applyBorder="1">
      <alignment horizontal="right"/>
    </xf>
    <xf numFmtId="164" fontId="1" fillId="0" borderId="27" xfId="1" applyBorder="1">
      <alignment horizontal="right"/>
    </xf>
    <xf numFmtId="0" fontId="4" fillId="2" borderId="13" xfId="0" applyFont="1" applyFill="1" applyBorder="1" applyAlignment="1">
      <alignment horizontal="center"/>
    </xf>
    <xf numFmtId="0" fontId="1" fillId="0" borderId="0" xfId="0" applyFont="1" applyBorder="1"/>
    <xf numFmtId="0" fontId="4" fillId="0" borderId="19" xfId="0" applyFont="1" applyFill="1" applyBorder="1" applyAlignment="1">
      <alignment horizontal="left"/>
    </xf>
    <xf numFmtId="164" fontId="1" fillId="0" borderId="2" xfId="1" applyBorder="1">
      <alignment horizontal="right"/>
    </xf>
    <xf numFmtId="0" fontId="4" fillId="2" borderId="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/>
    <xf numFmtId="165" fontId="1" fillId="0" borderId="20" xfId="1" applyNumberFormat="1" applyBorder="1">
      <alignment horizontal="right"/>
    </xf>
    <xf numFmtId="0" fontId="4" fillId="2" borderId="13" xfId="0" quotePrefix="1" applyFont="1" applyFill="1" applyBorder="1" applyAlignment="1">
      <alignment horizontal="center" wrapText="1"/>
    </xf>
    <xf numFmtId="0" fontId="4" fillId="2" borderId="4" xfId="0" quotePrefix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</cellXfs>
  <cellStyles count="2">
    <cellStyle name="Normal" xfId="0" builtinId="0"/>
    <cellStyle name="NumberCellStyle" xfId="1"/>
  </cellStyles>
  <dxfs count="0"/>
  <tableStyles count="0" defaultTableStyle="TableStyleMedium2" defaultPivotStyle="PivotStyleLight16"/>
  <colors>
    <mruColors>
      <color rgb="FFFFED00"/>
      <color rgb="FF646567"/>
      <color rgb="FFC5C6C8"/>
      <color rgb="FF0044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2 Economy and finan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C84B96"/>
      </a:accent1>
      <a:accent2>
        <a:srgbClr val="286EB4"/>
      </a:accent2>
      <a:accent3>
        <a:srgbClr val="B9C31E"/>
      </a:accent3>
      <a:accent4>
        <a:srgbClr val="32AFAF"/>
      </a:accent4>
      <a:accent5>
        <a:srgbClr val="D73C41"/>
      </a:accent5>
      <a:accent6>
        <a:srgbClr val="00A5E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4494"/>
    <pageSetUpPr fitToPage="1"/>
  </sheetPr>
  <dimension ref="A1:I45"/>
  <sheetViews>
    <sheetView showGridLines="0" topLeftCell="C1" workbookViewId="0"/>
  </sheetViews>
  <sheetFormatPr defaultRowHeight="12" x14ac:dyDescent="0.2"/>
  <cols>
    <col min="1" max="1" width="9.140625" style="1"/>
    <col min="2" max="9" width="16" style="1" customWidth="1"/>
    <col min="10" max="16384" width="9.140625" style="1"/>
  </cols>
  <sheetData>
    <row r="1" spans="1:9" ht="15" x14ac:dyDescent="0.25">
      <c r="A1" s="2" t="s">
        <v>89</v>
      </c>
    </row>
    <row r="2" spans="1:9" x14ac:dyDescent="0.2">
      <c r="A2" s="3" t="s">
        <v>87</v>
      </c>
    </row>
    <row r="4" spans="1:9" ht="24" customHeight="1" x14ac:dyDescent="0.2">
      <c r="A4" s="31"/>
      <c r="B4" s="87" t="s">
        <v>47</v>
      </c>
      <c r="C4" s="88"/>
      <c r="D4" s="88"/>
      <c r="E4" s="88"/>
      <c r="F4" s="88"/>
      <c r="G4" s="88"/>
      <c r="H4" s="89"/>
      <c r="I4" s="30" t="s">
        <v>48</v>
      </c>
    </row>
    <row r="5" spans="1:9" ht="24" customHeight="1" x14ac:dyDescent="0.2">
      <c r="A5" s="25"/>
      <c r="B5" s="26" t="s">
        <v>0</v>
      </c>
      <c r="C5" s="27" t="s">
        <v>1</v>
      </c>
      <c r="D5" s="26" t="s">
        <v>2</v>
      </c>
      <c r="E5" s="27" t="s">
        <v>3</v>
      </c>
      <c r="F5" s="27" t="s">
        <v>4</v>
      </c>
      <c r="G5" s="27" t="s">
        <v>5</v>
      </c>
      <c r="H5" s="28" t="s">
        <v>6</v>
      </c>
      <c r="I5" s="27" t="s">
        <v>0</v>
      </c>
    </row>
    <row r="6" spans="1:9" x14ac:dyDescent="0.2">
      <c r="A6" s="11" t="s">
        <v>7</v>
      </c>
      <c r="B6" s="15">
        <v>100.11</v>
      </c>
      <c r="C6" s="12">
        <v>99.19</v>
      </c>
      <c r="D6" s="15">
        <v>98.87</v>
      </c>
      <c r="E6" s="12">
        <v>99.26</v>
      </c>
      <c r="F6" s="12">
        <v>100.9</v>
      </c>
      <c r="G6" s="12">
        <v>108.7</v>
      </c>
      <c r="H6" s="20">
        <v>98.16</v>
      </c>
      <c r="I6" s="12">
        <v>117.88</v>
      </c>
    </row>
    <row r="7" spans="1:9" x14ac:dyDescent="0.2">
      <c r="A7" s="9" t="s">
        <v>8</v>
      </c>
      <c r="B7" s="16">
        <v>98.99</v>
      </c>
      <c r="C7" s="10">
        <v>97.47</v>
      </c>
      <c r="D7" s="16">
        <v>99.19</v>
      </c>
      <c r="E7" s="10">
        <v>99.86</v>
      </c>
      <c r="F7" s="10">
        <v>97</v>
      </c>
      <c r="G7" s="10">
        <v>108.67</v>
      </c>
      <c r="H7" s="21">
        <v>97.77</v>
      </c>
      <c r="I7" s="10">
        <v>116.57</v>
      </c>
    </row>
    <row r="8" spans="1:9" x14ac:dyDescent="0.2">
      <c r="A8" s="5" t="s">
        <v>9</v>
      </c>
      <c r="B8" s="17">
        <v>99.3</v>
      </c>
      <c r="C8" s="6">
        <v>97.93</v>
      </c>
      <c r="D8" s="17">
        <v>99.27</v>
      </c>
      <c r="E8" s="6">
        <v>99.41</v>
      </c>
      <c r="F8" s="6">
        <v>97.4</v>
      </c>
      <c r="G8" s="6">
        <v>108.74</v>
      </c>
      <c r="H8" s="22">
        <v>98.27</v>
      </c>
      <c r="I8" s="6">
        <v>116.93</v>
      </c>
    </row>
    <row r="9" spans="1:9" x14ac:dyDescent="0.2">
      <c r="A9" s="5" t="s">
        <v>10</v>
      </c>
      <c r="B9" s="17">
        <v>100.23</v>
      </c>
      <c r="C9" s="6">
        <v>99.36</v>
      </c>
      <c r="D9" s="17">
        <v>99.34</v>
      </c>
      <c r="E9" s="6">
        <v>98.95</v>
      </c>
      <c r="F9" s="6">
        <v>100.85</v>
      </c>
      <c r="G9" s="6">
        <v>108.36</v>
      </c>
      <c r="H9" s="22">
        <v>98.46</v>
      </c>
      <c r="I9" s="6">
        <v>118.02</v>
      </c>
    </row>
    <row r="10" spans="1:9" x14ac:dyDescent="0.2">
      <c r="A10" s="5" t="s">
        <v>11</v>
      </c>
      <c r="B10" s="17">
        <v>100.38</v>
      </c>
      <c r="C10" s="6">
        <v>99.61</v>
      </c>
      <c r="D10" s="17">
        <v>99.31</v>
      </c>
      <c r="E10" s="6">
        <v>98.82</v>
      </c>
      <c r="F10" s="6">
        <v>101.29</v>
      </c>
      <c r="G10" s="6">
        <v>108.27</v>
      </c>
      <c r="H10" s="22">
        <v>98.59</v>
      </c>
      <c r="I10" s="6">
        <v>118.2</v>
      </c>
    </row>
    <row r="11" spans="1:9" x14ac:dyDescent="0.2">
      <c r="A11" s="5" t="s">
        <v>12</v>
      </c>
      <c r="B11" s="17">
        <v>100.27</v>
      </c>
      <c r="C11" s="6">
        <v>99.47</v>
      </c>
      <c r="D11" s="17">
        <v>99.39</v>
      </c>
      <c r="E11" s="6">
        <v>98.54</v>
      </c>
      <c r="F11" s="6">
        <v>101.22</v>
      </c>
      <c r="G11" s="6">
        <v>108.2</v>
      </c>
      <c r="H11" s="22">
        <v>98.43</v>
      </c>
      <c r="I11" s="6">
        <v>118.07</v>
      </c>
    </row>
    <row r="12" spans="1:9" x14ac:dyDescent="0.2">
      <c r="A12" s="5" t="s">
        <v>13</v>
      </c>
      <c r="B12" s="17">
        <v>100.38</v>
      </c>
      <c r="C12" s="6">
        <v>99.61</v>
      </c>
      <c r="D12" s="17">
        <v>99.31</v>
      </c>
      <c r="E12" s="6">
        <v>98.56</v>
      </c>
      <c r="F12" s="6">
        <v>100.81</v>
      </c>
      <c r="G12" s="6">
        <v>108.44</v>
      </c>
      <c r="H12" s="22">
        <v>98.88</v>
      </c>
      <c r="I12" s="6">
        <v>118.2</v>
      </c>
    </row>
    <row r="13" spans="1:9" x14ac:dyDescent="0.2">
      <c r="A13" s="5" t="s">
        <v>14</v>
      </c>
      <c r="B13" s="17">
        <v>99.72</v>
      </c>
      <c r="C13" s="6">
        <v>98.77</v>
      </c>
      <c r="D13" s="17">
        <v>99.45</v>
      </c>
      <c r="E13" s="6">
        <v>97.73</v>
      </c>
      <c r="F13" s="6">
        <v>97.1</v>
      </c>
      <c r="G13" s="6">
        <v>108.19</v>
      </c>
      <c r="H13" s="22">
        <v>99.8</v>
      </c>
      <c r="I13" s="6">
        <v>117.43</v>
      </c>
    </row>
    <row r="14" spans="1:9" x14ac:dyDescent="0.2">
      <c r="A14" s="5" t="s">
        <v>15</v>
      </c>
      <c r="B14" s="17">
        <v>99.84</v>
      </c>
      <c r="C14" s="6">
        <v>99.1</v>
      </c>
      <c r="D14" s="17">
        <v>99.47</v>
      </c>
      <c r="E14" s="6">
        <v>97.01</v>
      </c>
      <c r="F14" s="6">
        <v>97.48</v>
      </c>
      <c r="G14" s="6">
        <v>107.59</v>
      </c>
      <c r="H14" s="22">
        <v>100.09</v>
      </c>
      <c r="I14" s="6">
        <v>117.57</v>
      </c>
    </row>
    <row r="15" spans="1:9" x14ac:dyDescent="0.2">
      <c r="A15" s="5" t="s">
        <v>16</v>
      </c>
      <c r="B15" s="17">
        <v>100.28</v>
      </c>
      <c r="C15" s="6">
        <v>99.65</v>
      </c>
      <c r="D15" s="17">
        <v>99.48</v>
      </c>
      <c r="E15" s="6">
        <v>97.5</v>
      </c>
      <c r="F15" s="6">
        <v>100.68</v>
      </c>
      <c r="G15" s="6">
        <v>107.75</v>
      </c>
      <c r="H15" s="22">
        <v>99.03</v>
      </c>
      <c r="I15" s="6">
        <v>118.08</v>
      </c>
    </row>
    <row r="16" spans="1:9" x14ac:dyDescent="0.2">
      <c r="A16" s="5" t="s">
        <v>17</v>
      </c>
      <c r="B16" s="17">
        <v>100.22</v>
      </c>
      <c r="C16" s="6">
        <v>99.65</v>
      </c>
      <c r="D16" s="17">
        <v>99.53</v>
      </c>
      <c r="E16" s="6">
        <v>97.84</v>
      </c>
      <c r="F16" s="6">
        <v>101.03</v>
      </c>
      <c r="G16" s="6">
        <v>106.79</v>
      </c>
      <c r="H16" s="22">
        <v>98.83</v>
      </c>
      <c r="I16" s="6">
        <v>118.01</v>
      </c>
    </row>
    <row r="17" spans="1:9" x14ac:dyDescent="0.2">
      <c r="A17" s="7" t="s">
        <v>18</v>
      </c>
      <c r="B17" s="18">
        <v>100.04</v>
      </c>
      <c r="C17" s="8">
        <v>99.58</v>
      </c>
      <c r="D17" s="18">
        <v>99.46</v>
      </c>
      <c r="E17" s="8">
        <v>98.17</v>
      </c>
      <c r="F17" s="8">
        <v>101.08</v>
      </c>
      <c r="G17" s="8">
        <v>105.33</v>
      </c>
      <c r="H17" s="23">
        <v>98.67</v>
      </c>
      <c r="I17" s="8">
        <v>117.8</v>
      </c>
    </row>
    <row r="18" spans="1:9" x14ac:dyDescent="0.2">
      <c r="A18" s="13" t="s">
        <v>19</v>
      </c>
      <c r="B18" s="19">
        <v>99.94</v>
      </c>
      <c r="C18" s="14">
        <v>99.93</v>
      </c>
      <c r="D18" s="19">
        <v>99.41</v>
      </c>
      <c r="E18" s="14">
        <v>98.29</v>
      </c>
      <c r="F18" s="14">
        <v>100.86</v>
      </c>
      <c r="G18" s="14">
        <v>101.85</v>
      </c>
      <c r="H18" s="24">
        <v>99.38</v>
      </c>
      <c r="I18" s="14">
        <v>117.69</v>
      </c>
    </row>
    <row r="19" spans="1:9" x14ac:dyDescent="0.2">
      <c r="A19" s="9" t="s">
        <v>20</v>
      </c>
      <c r="B19" s="16">
        <v>98.4</v>
      </c>
      <c r="C19" s="10">
        <v>98.09</v>
      </c>
      <c r="D19" s="16">
        <v>99.59</v>
      </c>
      <c r="E19" s="10">
        <v>98.99</v>
      </c>
      <c r="F19" s="10">
        <v>96.93</v>
      </c>
      <c r="G19" s="10">
        <v>98.62</v>
      </c>
      <c r="H19" s="21">
        <v>98.78</v>
      </c>
      <c r="I19" s="10">
        <v>115.87</v>
      </c>
    </row>
    <row r="20" spans="1:9" x14ac:dyDescent="0.2">
      <c r="A20" s="5" t="s">
        <v>21</v>
      </c>
      <c r="B20" s="17">
        <v>99.03</v>
      </c>
      <c r="C20" s="6">
        <v>98.64</v>
      </c>
      <c r="D20" s="17">
        <v>99.8</v>
      </c>
      <c r="E20" s="6">
        <v>99.8</v>
      </c>
      <c r="F20" s="6">
        <v>97.3</v>
      </c>
      <c r="G20" s="6">
        <v>100.17</v>
      </c>
      <c r="H20" s="22">
        <v>99.44</v>
      </c>
      <c r="I20" s="6">
        <v>116.61</v>
      </c>
    </row>
    <row r="21" spans="1:9" x14ac:dyDescent="0.2">
      <c r="A21" s="5" t="s">
        <v>22</v>
      </c>
      <c r="B21" s="17">
        <v>100.15</v>
      </c>
      <c r="C21" s="6">
        <v>99.98</v>
      </c>
      <c r="D21" s="17">
        <v>99.94</v>
      </c>
      <c r="E21" s="6">
        <v>99.6</v>
      </c>
      <c r="F21" s="6">
        <v>100.84</v>
      </c>
      <c r="G21" s="6">
        <v>101.91</v>
      </c>
      <c r="H21" s="22">
        <v>99.46</v>
      </c>
      <c r="I21" s="6">
        <v>117.93</v>
      </c>
    </row>
    <row r="22" spans="1:9" x14ac:dyDescent="0.2">
      <c r="A22" s="5" t="s">
        <v>23</v>
      </c>
      <c r="B22" s="17">
        <v>100.39</v>
      </c>
      <c r="C22" s="6">
        <v>100.24</v>
      </c>
      <c r="D22" s="17">
        <v>100.03</v>
      </c>
      <c r="E22" s="6">
        <v>100.14</v>
      </c>
      <c r="F22" s="6">
        <v>101.43</v>
      </c>
      <c r="G22" s="6">
        <v>102.01</v>
      </c>
      <c r="H22" s="22">
        <v>99.53</v>
      </c>
      <c r="I22" s="6">
        <v>118.21</v>
      </c>
    </row>
    <row r="23" spans="1:9" x14ac:dyDescent="0.2">
      <c r="A23" s="5" t="s">
        <v>24</v>
      </c>
      <c r="B23" s="17">
        <v>100.61</v>
      </c>
      <c r="C23" s="6">
        <v>100.38</v>
      </c>
      <c r="D23" s="17">
        <v>99.96</v>
      </c>
      <c r="E23" s="6">
        <v>100.62</v>
      </c>
      <c r="F23" s="6">
        <v>101.44</v>
      </c>
      <c r="G23" s="6">
        <v>102.96</v>
      </c>
      <c r="H23" s="22">
        <v>99.74</v>
      </c>
      <c r="I23" s="6">
        <v>118.48</v>
      </c>
    </row>
    <row r="24" spans="1:9" x14ac:dyDescent="0.2">
      <c r="A24" s="5" t="s">
        <v>25</v>
      </c>
      <c r="B24" s="17">
        <v>100.6</v>
      </c>
      <c r="C24" s="6">
        <v>100.39</v>
      </c>
      <c r="D24" s="17">
        <v>100.01</v>
      </c>
      <c r="E24" s="6">
        <v>100.39</v>
      </c>
      <c r="F24" s="6">
        <v>101.11</v>
      </c>
      <c r="G24" s="6">
        <v>102.86</v>
      </c>
      <c r="H24" s="22">
        <v>99.96</v>
      </c>
      <c r="I24" s="6">
        <v>118.46</v>
      </c>
    </row>
    <row r="25" spans="1:9" x14ac:dyDescent="0.2">
      <c r="A25" s="5" t="s">
        <v>26</v>
      </c>
      <c r="B25" s="17">
        <v>99.96</v>
      </c>
      <c r="C25" s="6">
        <v>99.72</v>
      </c>
      <c r="D25" s="17">
        <v>100.07</v>
      </c>
      <c r="E25" s="6">
        <v>99.06</v>
      </c>
      <c r="F25" s="6">
        <v>97.52</v>
      </c>
      <c r="G25" s="6">
        <v>102.14</v>
      </c>
      <c r="H25" s="22">
        <v>101.02</v>
      </c>
      <c r="I25" s="6">
        <v>117.71</v>
      </c>
    </row>
    <row r="26" spans="1:9" x14ac:dyDescent="0.2">
      <c r="A26" s="5" t="s">
        <v>27</v>
      </c>
      <c r="B26" s="17">
        <v>99.97</v>
      </c>
      <c r="C26" s="6">
        <v>100.03</v>
      </c>
      <c r="D26" s="17">
        <v>100.11</v>
      </c>
      <c r="E26" s="6">
        <v>99.29</v>
      </c>
      <c r="F26" s="6">
        <v>97.85</v>
      </c>
      <c r="G26" s="6">
        <v>99.89</v>
      </c>
      <c r="H26" s="22">
        <v>101.33</v>
      </c>
      <c r="I26" s="6">
        <v>117.72</v>
      </c>
    </row>
    <row r="27" spans="1:9" x14ac:dyDescent="0.2">
      <c r="A27" s="5" t="s">
        <v>28</v>
      </c>
      <c r="B27" s="17">
        <v>100.19</v>
      </c>
      <c r="C27" s="6">
        <v>100.52</v>
      </c>
      <c r="D27" s="17">
        <v>100.05</v>
      </c>
      <c r="E27" s="6">
        <v>100.11</v>
      </c>
      <c r="F27" s="6">
        <v>100.96</v>
      </c>
      <c r="G27" s="6">
        <v>98.2</v>
      </c>
      <c r="H27" s="22">
        <v>100.26</v>
      </c>
      <c r="I27" s="6">
        <v>117.98</v>
      </c>
    </row>
    <row r="28" spans="1:9" x14ac:dyDescent="0.2">
      <c r="A28" s="5" t="s">
        <v>29</v>
      </c>
      <c r="B28" s="17">
        <v>100.34</v>
      </c>
      <c r="C28" s="6">
        <v>100.71</v>
      </c>
      <c r="D28" s="17">
        <v>100.11</v>
      </c>
      <c r="E28" s="6">
        <v>100.93</v>
      </c>
      <c r="F28" s="6">
        <v>101.62</v>
      </c>
      <c r="G28" s="6">
        <v>97.68</v>
      </c>
      <c r="H28" s="22">
        <v>100.16</v>
      </c>
      <c r="I28" s="6">
        <v>118.15</v>
      </c>
    </row>
    <row r="29" spans="1:9" x14ac:dyDescent="0.2">
      <c r="A29" s="7" t="s">
        <v>30</v>
      </c>
      <c r="B29" s="18">
        <v>100.19</v>
      </c>
      <c r="C29" s="8">
        <v>100.5</v>
      </c>
      <c r="D29" s="18">
        <v>100.19</v>
      </c>
      <c r="E29" s="8">
        <v>100.81</v>
      </c>
      <c r="F29" s="8">
        <v>101.64</v>
      </c>
      <c r="G29" s="8">
        <v>97.67</v>
      </c>
      <c r="H29" s="23">
        <v>99.81</v>
      </c>
      <c r="I29" s="8">
        <v>117.98</v>
      </c>
    </row>
    <row r="30" spans="1:9" x14ac:dyDescent="0.2">
      <c r="A30" s="13" t="s">
        <v>31</v>
      </c>
      <c r="B30" s="19">
        <v>100.17</v>
      </c>
      <c r="C30" s="14">
        <v>100.81</v>
      </c>
      <c r="D30" s="19">
        <v>100.13</v>
      </c>
      <c r="E30" s="14">
        <v>100.26</v>
      </c>
      <c r="F30" s="14">
        <v>101.34</v>
      </c>
      <c r="G30" s="14">
        <v>95.9</v>
      </c>
      <c r="H30" s="24">
        <v>100.5</v>
      </c>
      <c r="I30" s="14">
        <v>117.96</v>
      </c>
    </row>
    <row r="31" spans="1:9" x14ac:dyDescent="0.2">
      <c r="A31" s="9" t="s">
        <v>32</v>
      </c>
      <c r="B31" s="16">
        <v>98.72</v>
      </c>
      <c r="C31" s="10">
        <v>99.07</v>
      </c>
      <c r="D31" s="16">
        <v>100.35</v>
      </c>
      <c r="E31" s="10">
        <v>100.37</v>
      </c>
      <c r="F31" s="10">
        <v>97.64</v>
      </c>
      <c r="G31" s="10">
        <v>93.3</v>
      </c>
      <c r="H31" s="21">
        <v>99.92</v>
      </c>
      <c r="I31" s="10">
        <v>116.25</v>
      </c>
    </row>
    <row r="32" spans="1:9" x14ac:dyDescent="0.2">
      <c r="A32" s="5" t="s">
        <v>33</v>
      </c>
      <c r="B32" s="17">
        <v>98.88</v>
      </c>
      <c r="C32" s="6">
        <v>99.47</v>
      </c>
      <c r="D32" s="17">
        <v>100.38</v>
      </c>
      <c r="E32" s="6">
        <v>100.4</v>
      </c>
      <c r="F32" s="6">
        <v>97.99</v>
      </c>
      <c r="G32" s="6">
        <v>92.07</v>
      </c>
      <c r="H32" s="22">
        <v>100.35</v>
      </c>
      <c r="I32" s="6">
        <v>116.44</v>
      </c>
    </row>
    <row r="33" spans="1:9" x14ac:dyDescent="0.2">
      <c r="A33" s="5" t="s">
        <v>34</v>
      </c>
      <c r="B33" s="17">
        <v>100.11</v>
      </c>
      <c r="C33" s="6">
        <v>101.02</v>
      </c>
      <c r="D33" s="17">
        <v>100.37</v>
      </c>
      <c r="E33" s="6">
        <v>100.95</v>
      </c>
      <c r="F33" s="6">
        <v>101.35</v>
      </c>
      <c r="G33" s="6">
        <v>93.03</v>
      </c>
      <c r="H33" s="22">
        <v>100.82</v>
      </c>
      <c r="I33" s="6">
        <v>117.88</v>
      </c>
    </row>
    <row r="34" spans="1:9" x14ac:dyDescent="0.2">
      <c r="A34" s="5" t="s">
        <v>35</v>
      </c>
      <c r="B34" s="17">
        <v>100.15</v>
      </c>
      <c r="C34" s="6">
        <v>100.99</v>
      </c>
      <c r="D34" s="17">
        <v>100.56</v>
      </c>
      <c r="E34" s="6">
        <v>101.35</v>
      </c>
      <c r="F34" s="6">
        <v>101.96</v>
      </c>
      <c r="G34" s="6">
        <v>93.1</v>
      </c>
      <c r="H34" s="22">
        <v>100.41</v>
      </c>
      <c r="I34" s="6">
        <v>117.93</v>
      </c>
    </row>
    <row r="35" spans="1:9" x14ac:dyDescent="0.2">
      <c r="A35" s="5" t="s">
        <v>36</v>
      </c>
      <c r="B35" s="17">
        <v>100.51</v>
      </c>
      <c r="C35" s="6">
        <v>101.22</v>
      </c>
      <c r="D35" s="17">
        <v>100.52</v>
      </c>
      <c r="E35" s="6">
        <v>102.1</v>
      </c>
      <c r="F35" s="6">
        <v>101.99</v>
      </c>
      <c r="G35" s="6">
        <v>94.64</v>
      </c>
      <c r="H35" s="22">
        <v>100.75</v>
      </c>
      <c r="I35" s="6">
        <v>118.36</v>
      </c>
    </row>
    <row r="36" spans="1:9" x14ac:dyDescent="0.2">
      <c r="A36" s="5" t="s">
        <v>37</v>
      </c>
      <c r="B36" s="17">
        <v>100.68</v>
      </c>
      <c r="C36" s="6">
        <v>101.25</v>
      </c>
      <c r="D36" s="17">
        <v>100.53</v>
      </c>
      <c r="E36" s="6">
        <v>101.84</v>
      </c>
      <c r="F36" s="6">
        <v>101.51</v>
      </c>
      <c r="G36" s="6">
        <v>96.25</v>
      </c>
      <c r="H36" s="22">
        <v>101.09</v>
      </c>
      <c r="I36" s="6">
        <v>118.56</v>
      </c>
    </row>
    <row r="37" spans="1:9" x14ac:dyDescent="0.2">
      <c r="A37" s="5" t="s">
        <v>38</v>
      </c>
      <c r="B37" s="17">
        <v>100.12</v>
      </c>
      <c r="C37" s="6">
        <v>100.59</v>
      </c>
      <c r="D37" s="17">
        <v>100.54</v>
      </c>
      <c r="E37" s="6">
        <v>101.9</v>
      </c>
      <c r="F37" s="6">
        <v>97.88</v>
      </c>
      <c r="G37" s="6">
        <v>95.29</v>
      </c>
      <c r="H37" s="22">
        <v>102.2</v>
      </c>
      <c r="I37" s="6">
        <v>117.9</v>
      </c>
    </row>
    <row r="38" spans="1:9" x14ac:dyDescent="0.2">
      <c r="A38" s="5" t="s">
        <v>39</v>
      </c>
      <c r="B38" s="17">
        <v>100.21</v>
      </c>
      <c r="C38" s="6">
        <v>100.85</v>
      </c>
      <c r="D38" s="17">
        <v>100.59</v>
      </c>
      <c r="E38" s="6">
        <v>101.8</v>
      </c>
      <c r="F38" s="6">
        <v>98.17</v>
      </c>
      <c r="G38" s="6">
        <v>94.29</v>
      </c>
      <c r="H38" s="22">
        <v>102.44</v>
      </c>
      <c r="I38" s="6">
        <v>118</v>
      </c>
    </row>
    <row r="39" spans="1:9" x14ac:dyDescent="0.2">
      <c r="A39" s="5" t="s">
        <v>40</v>
      </c>
      <c r="B39" s="17">
        <v>100.6</v>
      </c>
      <c r="C39" s="6">
        <v>101.35</v>
      </c>
      <c r="D39" s="17">
        <v>100.53</v>
      </c>
      <c r="E39" s="6">
        <v>101.17</v>
      </c>
      <c r="F39" s="6">
        <v>101.23</v>
      </c>
      <c r="G39" s="6">
        <v>95.26</v>
      </c>
      <c r="H39" s="22">
        <v>101.41</v>
      </c>
      <c r="I39" s="6">
        <v>118.46</v>
      </c>
    </row>
    <row r="40" spans="1:9" x14ac:dyDescent="0.2">
      <c r="A40" s="5" t="s">
        <v>41</v>
      </c>
      <c r="B40" s="17">
        <v>100.85</v>
      </c>
      <c r="C40" s="6">
        <v>101.47</v>
      </c>
      <c r="D40" s="17">
        <v>100.62</v>
      </c>
      <c r="E40" s="6">
        <v>101.14</v>
      </c>
      <c r="F40" s="6">
        <v>101.88</v>
      </c>
      <c r="G40" s="6">
        <v>96.78</v>
      </c>
      <c r="H40" s="22">
        <v>101.23</v>
      </c>
      <c r="I40" s="6">
        <v>118.76</v>
      </c>
    </row>
    <row r="41" spans="1:9" x14ac:dyDescent="0.2">
      <c r="A41" s="7" t="s">
        <v>42</v>
      </c>
      <c r="B41" s="18">
        <v>100.76</v>
      </c>
      <c r="C41" s="8">
        <v>101.28</v>
      </c>
      <c r="D41" s="18">
        <v>100.9</v>
      </c>
      <c r="E41" s="8">
        <v>101.52</v>
      </c>
      <c r="F41" s="8">
        <v>101.93</v>
      </c>
      <c r="G41" s="8">
        <v>96.61</v>
      </c>
      <c r="H41" s="23">
        <v>100.89</v>
      </c>
      <c r="I41" s="8">
        <v>118.65</v>
      </c>
    </row>
    <row r="42" spans="1:9" x14ac:dyDescent="0.2">
      <c r="A42" s="13" t="s">
        <v>43</v>
      </c>
      <c r="B42" s="19">
        <v>101.31</v>
      </c>
      <c r="C42" s="14">
        <v>101.72</v>
      </c>
      <c r="D42" s="19">
        <v>100.86</v>
      </c>
      <c r="E42" s="14">
        <v>102.36</v>
      </c>
      <c r="F42" s="14">
        <v>101.64</v>
      </c>
      <c r="G42" s="14">
        <v>98.35</v>
      </c>
      <c r="H42" s="24">
        <v>101.76</v>
      </c>
      <c r="I42" s="14">
        <v>119.29</v>
      </c>
    </row>
    <row r="44" spans="1:9" x14ac:dyDescent="0.2">
      <c r="A44" s="3" t="s">
        <v>44</v>
      </c>
    </row>
    <row r="45" spans="1:9" x14ac:dyDescent="0.2">
      <c r="A45" s="4" t="s">
        <v>75</v>
      </c>
    </row>
  </sheetData>
  <mergeCells count="1">
    <mergeCell ref="B4:H4"/>
  </mergeCells>
  <pageMargins left="0.7" right="0.7" top="0.75" bottom="0.75" header="0.3" footer="0.3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ED00"/>
    <pageSetUpPr fitToPage="1"/>
  </sheetPr>
  <dimension ref="A1:Q45"/>
  <sheetViews>
    <sheetView showGridLines="0" tabSelected="1" workbookViewId="0">
      <selection activeCell="M5" sqref="M5"/>
    </sheetView>
  </sheetViews>
  <sheetFormatPr defaultRowHeight="12" x14ac:dyDescent="0.2"/>
  <cols>
    <col min="1" max="1" width="9.140625" style="1"/>
    <col min="2" max="17" width="16" style="1" customWidth="1"/>
    <col min="18" max="16384" width="9.140625" style="1"/>
  </cols>
  <sheetData>
    <row r="1" spans="1:17" ht="15" x14ac:dyDescent="0.25">
      <c r="A1" s="2" t="s">
        <v>85</v>
      </c>
      <c r="J1" s="72"/>
      <c r="K1" s="72"/>
    </row>
    <row r="2" spans="1:17" x14ac:dyDescent="0.2">
      <c r="A2" s="3" t="str">
        <f>Index!A2</f>
        <v>(Last update: 22 February 2017)</v>
      </c>
      <c r="J2" s="72"/>
      <c r="K2" s="72"/>
    </row>
    <row r="3" spans="1:17" x14ac:dyDescent="0.2">
      <c r="J3" s="72"/>
      <c r="K3" s="72"/>
      <c r="L3" s="72"/>
      <c r="M3" s="72"/>
    </row>
    <row r="4" spans="1:17" ht="24" customHeight="1" x14ac:dyDescent="0.2">
      <c r="A4" s="76"/>
      <c r="B4" s="75" t="s">
        <v>90</v>
      </c>
      <c r="C4" s="87" t="s">
        <v>50</v>
      </c>
      <c r="D4" s="88"/>
      <c r="E4" s="87" t="s">
        <v>49</v>
      </c>
      <c r="F4" s="88"/>
      <c r="G4" s="87" t="s">
        <v>91</v>
      </c>
      <c r="H4" s="88"/>
      <c r="I4" s="87" t="s">
        <v>68</v>
      </c>
      <c r="J4" s="88"/>
      <c r="K4" s="87" t="s">
        <v>92</v>
      </c>
      <c r="L4" s="88"/>
      <c r="M4" s="88"/>
      <c r="N4" s="87" t="s">
        <v>98</v>
      </c>
      <c r="O4" s="88"/>
      <c r="P4" s="88"/>
      <c r="Q4" s="88"/>
    </row>
    <row r="5" spans="1:17" ht="24" customHeight="1" x14ac:dyDescent="0.2">
      <c r="A5" s="34"/>
      <c r="B5" s="71" t="s">
        <v>0</v>
      </c>
      <c r="C5" s="39" t="s">
        <v>0</v>
      </c>
      <c r="D5" s="35" t="s">
        <v>5</v>
      </c>
      <c r="E5" s="39" t="s">
        <v>0</v>
      </c>
      <c r="F5" s="35" t="s">
        <v>5</v>
      </c>
      <c r="G5" s="39" t="s">
        <v>0</v>
      </c>
      <c r="H5" s="35" t="s">
        <v>5</v>
      </c>
      <c r="I5" s="39" t="s">
        <v>0</v>
      </c>
      <c r="J5" s="35" t="s">
        <v>5</v>
      </c>
      <c r="K5" s="85" t="s">
        <v>99</v>
      </c>
      <c r="L5" s="86" t="s">
        <v>100</v>
      </c>
      <c r="M5" s="35" t="s">
        <v>5</v>
      </c>
      <c r="N5" s="39" t="s">
        <v>67</v>
      </c>
      <c r="O5" s="35" t="s">
        <v>66</v>
      </c>
      <c r="P5" s="35" t="s">
        <v>65</v>
      </c>
      <c r="Q5" s="35" t="s">
        <v>5</v>
      </c>
    </row>
    <row r="6" spans="1:17" x14ac:dyDescent="0.2">
      <c r="A6" s="73" t="s">
        <v>7</v>
      </c>
      <c r="B6" s="70" t="s">
        <v>46</v>
      </c>
      <c r="C6" s="52" t="s">
        <v>46</v>
      </c>
      <c r="D6" s="50" t="s">
        <v>46</v>
      </c>
      <c r="E6" s="52" t="s">
        <v>46</v>
      </c>
      <c r="F6" s="50" t="s">
        <v>46</v>
      </c>
      <c r="G6" s="52" t="s">
        <v>46</v>
      </c>
      <c r="H6" s="50" t="s">
        <v>46</v>
      </c>
      <c r="I6" s="52" t="s">
        <v>46</v>
      </c>
      <c r="J6" s="50" t="s">
        <v>46</v>
      </c>
      <c r="K6" s="70" t="s">
        <v>46</v>
      </c>
      <c r="L6" s="69" t="s">
        <v>46</v>
      </c>
      <c r="M6" s="69" t="s">
        <v>46</v>
      </c>
      <c r="N6" s="70" t="s">
        <v>46</v>
      </c>
      <c r="O6" s="69" t="s">
        <v>46</v>
      </c>
      <c r="P6" s="69" t="s">
        <v>46</v>
      </c>
      <c r="Q6" s="69" t="s">
        <v>46</v>
      </c>
    </row>
    <row r="7" spans="1:17" x14ac:dyDescent="0.2">
      <c r="A7" s="68" t="s">
        <v>8</v>
      </c>
      <c r="B7" s="58" t="s">
        <v>46</v>
      </c>
      <c r="C7" s="16">
        <f>Index!B7/Index!B6*100</f>
        <v>98.881230646289069</v>
      </c>
      <c r="D7" s="10">
        <f>Index!G7/Index!G6*100</f>
        <v>99.972401103955846</v>
      </c>
      <c r="E7" s="16">
        <f>'Item weights'!B$6</f>
        <v>1000</v>
      </c>
      <c r="F7" s="10">
        <f>'Item weights'!G$6</f>
        <v>108.07</v>
      </c>
      <c r="G7" s="16" t="s">
        <v>46</v>
      </c>
      <c r="H7" s="10" t="s">
        <v>46</v>
      </c>
      <c r="I7" s="16" t="s">
        <v>46</v>
      </c>
      <c r="J7" s="10" t="s">
        <v>46</v>
      </c>
      <c r="K7" s="58" t="s">
        <v>46</v>
      </c>
      <c r="L7" s="67" t="s">
        <v>46</v>
      </c>
      <c r="M7" s="67" t="s">
        <v>46</v>
      </c>
      <c r="N7" s="58" t="s">
        <v>46</v>
      </c>
      <c r="O7" s="67" t="s">
        <v>46</v>
      </c>
      <c r="P7" s="67" t="s">
        <v>46</v>
      </c>
      <c r="Q7" s="67" t="s">
        <v>46</v>
      </c>
    </row>
    <row r="8" spans="1:17" x14ac:dyDescent="0.2">
      <c r="A8" s="66" t="s">
        <v>9</v>
      </c>
      <c r="B8" s="57" t="s">
        <v>46</v>
      </c>
      <c r="C8" s="17">
        <f>Index!B8/Index!B6*100</f>
        <v>99.190890020976923</v>
      </c>
      <c r="D8" s="6">
        <f>Index!G8/Index!G6*100</f>
        <v>100.03679852805887</v>
      </c>
      <c r="E8" s="17">
        <f>'Item weights'!B$6</f>
        <v>1000</v>
      </c>
      <c r="F8" s="6">
        <f>'Item weights'!G$6</f>
        <v>108.07</v>
      </c>
      <c r="G8" s="17" t="s">
        <v>46</v>
      </c>
      <c r="H8" s="6" t="s">
        <v>46</v>
      </c>
      <c r="I8" s="17" t="s">
        <v>46</v>
      </c>
      <c r="J8" s="6" t="s">
        <v>46</v>
      </c>
      <c r="K8" s="57" t="s">
        <v>46</v>
      </c>
      <c r="L8" s="65" t="s">
        <v>46</v>
      </c>
      <c r="M8" s="65" t="s">
        <v>46</v>
      </c>
      <c r="N8" s="57" t="s">
        <v>46</v>
      </c>
      <c r="O8" s="65" t="s">
        <v>46</v>
      </c>
      <c r="P8" s="65" t="s">
        <v>46</v>
      </c>
      <c r="Q8" s="65" t="s">
        <v>46</v>
      </c>
    </row>
    <row r="9" spans="1:17" x14ac:dyDescent="0.2">
      <c r="A9" s="66" t="s">
        <v>10</v>
      </c>
      <c r="B9" s="57" t="s">
        <v>46</v>
      </c>
      <c r="C9" s="17">
        <f>Index!B9/Index!B6*100</f>
        <v>100.11986814504046</v>
      </c>
      <c r="D9" s="6">
        <f>Index!G9/Index!G6*100</f>
        <v>99.687212511499538</v>
      </c>
      <c r="E9" s="17">
        <f>'Item weights'!B$6</f>
        <v>1000</v>
      </c>
      <c r="F9" s="6">
        <f>'Item weights'!G$6</f>
        <v>108.07</v>
      </c>
      <c r="G9" s="17" t="s">
        <v>46</v>
      </c>
      <c r="H9" s="6" t="s">
        <v>46</v>
      </c>
      <c r="I9" s="17" t="s">
        <v>46</v>
      </c>
      <c r="J9" s="6" t="s">
        <v>46</v>
      </c>
      <c r="K9" s="57" t="s">
        <v>46</v>
      </c>
      <c r="L9" s="65" t="s">
        <v>46</v>
      </c>
      <c r="M9" s="65" t="s">
        <v>46</v>
      </c>
      <c r="N9" s="57" t="s">
        <v>46</v>
      </c>
      <c r="O9" s="65" t="s">
        <v>46</v>
      </c>
      <c r="P9" s="65" t="s">
        <v>46</v>
      </c>
      <c r="Q9" s="65" t="s">
        <v>46</v>
      </c>
    </row>
    <row r="10" spans="1:17" x14ac:dyDescent="0.2">
      <c r="A10" s="66" t="s">
        <v>11</v>
      </c>
      <c r="B10" s="57" t="s">
        <v>46</v>
      </c>
      <c r="C10" s="17">
        <f>Index!B10/Index!B6*100</f>
        <v>100.26970332634102</v>
      </c>
      <c r="D10" s="6">
        <f>Index!G10/Index!G6*100</f>
        <v>99.604415823367049</v>
      </c>
      <c r="E10" s="17">
        <f>'Item weights'!B$6</f>
        <v>1000</v>
      </c>
      <c r="F10" s="6">
        <f>'Item weights'!G$6</f>
        <v>108.07</v>
      </c>
      <c r="G10" s="17" t="s">
        <v>46</v>
      </c>
      <c r="H10" s="6" t="s">
        <v>46</v>
      </c>
      <c r="I10" s="17" t="s">
        <v>46</v>
      </c>
      <c r="J10" s="6" t="s">
        <v>46</v>
      </c>
      <c r="K10" s="57" t="s">
        <v>46</v>
      </c>
      <c r="L10" s="65" t="s">
        <v>46</v>
      </c>
      <c r="M10" s="65" t="s">
        <v>46</v>
      </c>
      <c r="N10" s="57" t="s">
        <v>46</v>
      </c>
      <c r="O10" s="65" t="s">
        <v>46</v>
      </c>
      <c r="P10" s="65" t="s">
        <v>46</v>
      </c>
      <c r="Q10" s="65" t="s">
        <v>46</v>
      </c>
    </row>
    <row r="11" spans="1:17" x14ac:dyDescent="0.2">
      <c r="A11" s="66" t="s">
        <v>12</v>
      </c>
      <c r="B11" s="57" t="s">
        <v>46</v>
      </c>
      <c r="C11" s="17">
        <f>Index!B11/Index!B6*100</f>
        <v>100.15982419338727</v>
      </c>
      <c r="D11" s="6">
        <f>Index!G11/Index!G6*100</f>
        <v>99.540018399264028</v>
      </c>
      <c r="E11" s="17">
        <f>'Item weights'!B$6</f>
        <v>1000</v>
      </c>
      <c r="F11" s="6">
        <f>'Item weights'!G$6</f>
        <v>108.07</v>
      </c>
      <c r="G11" s="17" t="s">
        <v>46</v>
      </c>
      <c r="H11" s="6" t="s">
        <v>46</v>
      </c>
      <c r="I11" s="17" t="s">
        <v>46</v>
      </c>
      <c r="J11" s="6" t="s">
        <v>46</v>
      </c>
      <c r="K11" s="57" t="s">
        <v>46</v>
      </c>
      <c r="L11" s="65" t="s">
        <v>46</v>
      </c>
      <c r="M11" s="65" t="s">
        <v>46</v>
      </c>
      <c r="N11" s="57" t="s">
        <v>46</v>
      </c>
      <c r="O11" s="65" t="s">
        <v>46</v>
      </c>
      <c r="P11" s="65" t="s">
        <v>46</v>
      </c>
      <c r="Q11" s="65" t="s">
        <v>46</v>
      </c>
    </row>
    <row r="12" spans="1:17" x14ac:dyDescent="0.2">
      <c r="A12" s="66" t="s">
        <v>13</v>
      </c>
      <c r="B12" s="57" t="s">
        <v>46</v>
      </c>
      <c r="C12" s="17">
        <f>Index!B12/Index!B6*100</f>
        <v>100.26970332634102</v>
      </c>
      <c r="D12" s="6">
        <f>Index!G12/Index!G6*100</f>
        <v>99.760809567617287</v>
      </c>
      <c r="E12" s="17">
        <f>'Item weights'!B$6</f>
        <v>1000</v>
      </c>
      <c r="F12" s="6">
        <f>'Item weights'!G$6</f>
        <v>108.07</v>
      </c>
      <c r="G12" s="17" t="s">
        <v>46</v>
      </c>
      <c r="H12" s="6" t="s">
        <v>46</v>
      </c>
      <c r="I12" s="17" t="s">
        <v>46</v>
      </c>
      <c r="J12" s="6" t="s">
        <v>46</v>
      </c>
      <c r="K12" s="57" t="s">
        <v>46</v>
      </c>
      <c r="L12" s="65" t="s">
        <v>46</v>
      </c>
      <c r="M12" s="65" t="s">
        <v>46</v>
      </c>
      <c r="N12" s="57" t="s">
        <v>46</v>
      </c>
      <c r="O12" s="65" t="s">
        <v>46</v>
      </c>
      <c r="P12" s="65" t="s">
        <v>46</v>
      </c>
      <c r="Q12" s="65" t="s">
        <v>46</v>
      </c>
    </row>
    <row r="13" spans="1:17" x14ac:dyDescent="0.2">
      <c r="A13" s="66" t="s">
        <v>14</v>
      </c>
      <c r="B13" s="57" t="s">
        <v>46</v>
      </c>
      <c r="C13" s="17">
        <f>Index!B13/Index!B6*100</f>
        <v>99.610428528618527</v>
      </c>
      <c r="D13" s="6">
        <f>Index!G13/Index!G6*100</f>
        <v>99.530818767249301</v>
      </c>
      <c r="E13" s="17">
        <f>'Item weights'!B$6</f>
        <v>1000</v>
      </c>
      <c r="F13" s="6">
        <f>'Item weights'!G$6</f>
        <v>108.07</v>
      </c>
      <c r="G13" s="17" t="s">
        <v>46</v>
      </c>
      <c r="H13" s="6" t="s">
        <v>46</v>
      </c>
      <c r="I13" s="17" t="s">
        <v>46</v>
      </c>
      <c r="J13" s="6" t="s">
        <v>46</v>
      </c>
      <c r="K13" s="57" t="s">
        <v>46</v>
      </c>
      <c r="L13" s="65" t="s">
        <v>46</v>
      </c>
      <c r="M13" s="65" t="s">
        <v>46</v>
      </c>
      <c r="N13" s="57" t="s">
        <v>46</v>
      </c>
      <c r="O13" s="65" t="s">
        <v>46</v>
      </c>
      <c r="P13" s="65" t="s">
        <v>46</v>
      </c>
      <c r="Q13" s="65" t="s">
        <v>46</v>
      </c>
    </row>
    <row r="14" spans="1:17" x14ac:dyDescent="0.2">
      <c r="A14" s="66" t="s">
        <v>15</v>
      </c>
      <c r="B14" s="57" t="s">
        <v>46</v>
      </c>
      <c r="C14" s="17">
        <f>Index!B14/Index!B6*100</f>
        <v>99.730296673658984</v>
      </c>
      <c r="D14" s="6">
        <f>Index!G14/Index!G6*100</f>
        <v>98.97884084636614</v>
      </c>
      <c r="E14" s="17">
        <f>'Item weights'!B$6</f>
        <v>1000</v>
      </c>
      <c r="F14" s="6">
        <f>'Item weights'!G$6</f>
        <v>108.07</v>
      </c>
      <c r="G14" s="17" t="s">
        <v>46</v>
      </c>
      <c r="H14" s="6" t="s">
        <v>46</v>
      </c>
      <c r="I14" s="17" t="s">
        <v>46</v>
      </c>
      <c r="J14" s="6" t="s">
        <v>46</v>
      </c>
      <c r="K14" s="57" t="s">
        <v>46</v>
      </c>
      <c r="L14" s="65" t="s">
        <v>46</v>
      </c>
      <c r="M14" s="65" t="s">
        <v>46</v>
      </c>
      <c r="N14" s="57" t="s">
        <v>46</v>
      </c>
      <c r="O14" s="65" t="s">
        <v>46</v>
      </c>
      <c r="P14" s="65" t="s">
        <v>46</v>
      </c>
      <c r="Q14" s="65" t="s">
        <v>46</v>
      </c>
    </row>
    <row r="15" spans="1:17" x14ac:dyDescent="0.2">
      <c r="A15" s="66" t="s">
        <v>16</v>
      </c>
      <c r="B15" s="57" t="s">
        <v>46</v>
      </c>
      <c r="C15" s="17">
        <f>Index!B15/Index!B6*100</f>
        <v>100.16981320547399</v>
      </c>
      <c r="D15" s="6">
        <f>Index!G15/Index!G6*100</f>
        <v>99.12603495860165</v>
      </c>
      <c r="E15" s="17">
        <f>'Item weights'!B$6</f>
        <v>1000</v>
      </c>
      <c r="F15" s="6">
        <f>'Item weights'!G$6</f>
        <v>108.07</v>
      </c>
      <c r="G15" s="17" t="s">
        <v>46</v>
      </c>
      <c r="H15" s="6" t="s">
        <v>46</v>
      </c>
      <c r="I15" s="17" t="s">
        <v>46</v>
      </c>
      <c r="J15" s="6" t="s">
        <v>46</v>
      </c>
      <c r="K15" s="57" t="s">
        <v>46</v>
      </c>
      <c r="L15" s="65" t="s">
        <v>46</v>
      </c>
      <c r="M15" s="65" t="s">
        <v>46</v>
      </c>
      <c r="N15" s="57" t="s">
        <v>46</v>
      </c>
      <c r="O15" s="65" t="s">
        <v>46</v>
      </c>
      <c r="P15" s="65" t="s">
        <v>46</v>
      </c>
      <c r="Q15" s="65" t="s">
        <v>46</v>
      </c>
    </row>
    <row r="16" spans="1:17" x14ac:dyDescent="0.2">
      <c r="A16" s="66" t="s">
        <v>17</v>
      </c>
      <c r="B16" s="57" t="s">
        <v>46</v>
      </c>
      <c r="C16" s="17">
        <f>Index!B16/Index!B6*100</f>
        <v>100.10987913295375</v>
      </c>
      <c r="D16" s="6">
        <f>Index!G16/Index!G6*100</f>
        <v>98.242870285188602</v>
      </c>
      <c r="E16" s="17">
        <f>'Item weights'!B$6</f>
        <v>1000</v>
      </c>
      <c r="F16" s="6">
        <f>'Item weights'!G$6</f>
        <v>108.07</v>
      </c>
      <c r="G16" s="17" t="s">
        <v>46</v>
      </c>
      <c r="H16" s="6" t="s">
        <v>46</v>
      </c>
      <c r="I16" s="17" t="s">
        <v>46</v>
      </c>
      <c r="J16" s="6" t="s">
        <v>46</v>
      </c>
      <c r="K16" s="57" t="s">
        <v>46</v>
      </c>
      <c r="L16" s="65" t="s">
        <v>46</v>
      </c>
      <c r="M16" s="65" t="s">
        <v>46</v>
      </c>
      <c r="N16" s="57" t="s">
        <v>46</v>
      </c>
      <c r="O16" s="65" t="s">
        <v>46</v>
      </c>
      <c r="P16" s="65" t="s">
        <v>46</v>
      </c>
      <c r="Q16" s="65" t="s">
        <v>46</v>
      </c>
    </row>
    <row r="17" spans="1:17" x14ac:dyDescent="0.2">
      <c r="A17" s="64" t="s">
        <v>18</v>
      </c>
      <c r="B17" s="56" t="s">
        <v>46</v>
      </c>
      <c r="C17" s="18">
        <f>Index!B17/Index!B6*100</f>
        <v>99.930076915393073</v>
      </c>
      <c r="D17" s="8">
        <f>Index!G17/Index!G6*100</f>
        <v>96.899724011039552</v>
      </c>
      <c r="E17" s="18">
        <f>'Item weights'!B$6</f>
        <v>1000</v>
      </c>
      <c r="F17" s="8">
        <f>'Item weights'!G$6</f>
        <v>108.07</v>
      </c>
      <c r="G17" s="18" t="s">
        <v>46</v>
      </c>
      <c r="H17" s="8" t="s">
        <v>46</v>
      </c>
      <c r="I17" s="18" t="s">
        <v>46</v>
      </c>
      <c r="J17" s="8" t="s">
        <v>46</v>
      </c>
      <c r="K17" s="56" t="s">
        <v>46</v>
      </c>
      <c r="L17" s="63" t="s">
        <v>46</v>
      </c>
      <c r="M17" s="63" t="s">
        <v>46</v>
      </c>
      <c r="N17" s="56" t="s">
        <v>46</v>
      </c>
      <c r="O17" s="63" t="s">
        <v>46</v>
      </c>
      <c r="P17" s="63" t="s">
        <v>46</v>
      </c>
      <c r="Q17" s="63" t="s">
        <v>46</v>
      </c>
    </row>
    <row r="18" spans="1:17" x14ac:dyDescent="0.2">
      <c r="A18" s="62" t="s">
        <v>19</v>
      </c>
      <c r="B18" s="55" t="s">
        <v>46</v>
      </c>
      <c r="C18" s="19">
        <f>Index!B18/Index!B6*100</f>
        <v>99.830186794526014</v>
      </c>
      <c r="D18" s="14">
        <f>Index!G18/Index!G6*100</f>
        <v>93.698252069917203</v>
      </c>
      <c r="E18" s="19">
        <f>'Item weights'!B$6</f>
        <v>1000</v>
      </c>
      <c r="F18" s="14">
        <f>'Item weights'!G$6</f>
        <v>108.07</v>
      </c>
      <c r="G18" s="19" t="s">
        <v>46</v>
      </c>
      <c r="H18" s="14" t="s">
        <v>46</v>
      </c>
      <c r="I18" s="19" t="s">
        <v>46</v>
      </c>
      <c r="J18" s="14" t="s">
        <v>46</v>
      </c>
      <c r="K18" s="55" t="s">
        <v>46</v>
      </c>
      <c r="L18" s="61" t="s">
        <v>46</v>
      </c>
      <c r="M18" s="61" t="s">
        <v>46</v>
      </c>
      <c r="N18" s="55" t="s">
        <v>46</v>
      </c>
      <c r="O18" s="61" t="s">
        <v>46</v>
      </c>
      <c r="P18" s="61" t="s">
        <v>46</v>
      </c>
      <c r="Q18" s="61" t="s">
        <v>46</v>
      </c>
    </row>
    <row r="19" spans="1:17" x14ac:dyDescent="0.2">
      <c r="A19" s="68" t="s">
        <v>20</v>
      </c>
      <c r="B19" s="58">
        <f>(Index!B19/Index!B7-1)*100</f>
        <v>-0.5960197999797856</v>
      </c>
      <c r="C19" s="16">
        <f>Index!B19/Index!B18*100</f>
        <v>98.45907544526716</v>
      </c>
      <c r="D19" s="10">
        <f>Index!G19/Index!G18*100</f>
        <v>96.828669612174778</v>
      </c>
      <c r="E19" s="16">
        <f>'Item weights'!B$7</f>
        <v>1000</v>
      </c>
      <c r="F19" s="10">
        <f>'Item weights'!G$7</f>
        <v>106.06</v>
      </c>
      <c r="G19" s="16">
        <f>C18/C7*100</f>
        <v>100.95969289827255</v>
      </c>
      <c r="H19" s="10">
        <f>D18/D7*100</f>
        <v>93.724118892058513</v>
      </c>
      <c r="I19" s="16">
        <f t="shared" ref="I19:I42" si="0">E7*C7/$C7</f>
        <v>1000</v>
      </c>
      <c r="J19" s="10">
        <f t="shared" ref="J19:J42" si="1">F7*D7/$C7</f>
        <v>109.26257002152282</v>
      </c>
      <c r="K19" s="58">
        <f t="shared" ref="K19:K42" si="2">G19/100*(D19-100)*F19/E19</f>
        <v>-0.33957924048104193</v>
      </c>
      <c r="L19" s="67">
        <f t="shared" ref="L19:L42" si="3">(H19-100)*J19/I19</f>
        <v>-0.68571889900320893</v>
      </c>
      <c r="M19" s="67">
        <f t="shared" ref="M19:M42" si="4">K19+L19</f>
        <v>-1.0252981394842509</v>
      </c>
      <c r="N19" s="58">
        <f t="shared" ref="N19:N42" si="5">G19/100*(D19-100)*F19/E19</f>
        <v>-0.33957924048104193</v>
      </c>
      <c r="O19" s="67">
        <f t="shared" ref="O19:O42" si="6">C19/100*(H19-100)*J19/I19</f>
        <v>-0.67515248811202477</v>
      </c>
      <c r="P19" s="67">
        <f>(D19/100-1)*(H19/100-1)*F19/E19*J19/I19*100</f>
        <v>2.3064244375389739E-3</v>
      </c>
      <c r="Q19" s="67">
        <f t="shared" ref="Q19:Q42" si="7">N19+O19-P19</f>
        <v>-1.0170381530306056</v>
      </c>
    </row>
    <row r="20" spans="1:17" x14ac:dyDescent="0.2">
      <c r="A20" s="66" t="s">
        <v>21</v>
      </c>
      <c r="B20" s="57">
        <f>(Index!B20/Index!B8-1)*100</f>
        <v>-0.27190332326283428</v>
      </c>
      <c r="C20" s="17">
        <f>Index!B20/Index!B18*100</f>
        <v>99.089453672203319</v>
      </c>
      <c r="D20" s="6">
        <f>Index!G20/Index!G18*100</f>
        <v>98.350515463917532</v>
      </c>
      <c r="E20" s="17">
        <f>'Item weights'!B$7</f>
        <v>1000</v>
      </c>
      <c r="F20" s="6">
        <f>'Item weights'!G$7</f>
        <v>106.06</v>
      </c>
      <c r="G20" s="17">
        <f>C18/C8*100</f>
        <v>100.64451158106746</v>
      </c>
      <c r="H20" s="6">
        <f>D18/D8*100</f>
        <v>93.663785175648343</v>
      </c>
      <c r="I20" s="17">
        <f t="shared" si="0"/>
        <v>1000</v>
      </c>
      <c r="J20" s="6">
        <f t="shared" si="1"/>
        <v>108.99163032654523</v>
      </c>
      <c r="K20" s="57">
        <f t="shared" si="2"/>
        <v>-0.17607186636351305</v>
      </c>
      <c r="L20" s="65">
        <f t="shared" si="3"/>
        <v>-0.69059438380531146</v>
      </c>
      <c r="M20" s="65">
        <f t="shared" si="4"/>
        <v>-0.86666625016882448</v>
      </c>
      <c r="N20" s="57">
        <f t="shared" si="5"/>
        <v>-0.17607186636351305</v>
      </c>
      <c r="O20" s="65">
        <f t="shared" si="6"/>
        <v>-0.68430620200360215</v>
      </c>
      <c r="P20" s="65">
        <f t="shared" ref="P20:P42" si="8">(D20/100-1)*(H20/100-1)*F20/E20*J20/I20*100</f>
        <v>1.2081557170538742E-3</v>
      </c>
      <c r="Q20" s="65">
        <f t="shared" si="7"/>
        <v>-0.86158622408416907</v>
      </c>
    </row>
    <row r="21" spans="1:17" x14ac:dyDescent="0.2">
      <c r="A21" s="66" t="s">
        <v>22</v>
      </c>
      <c r="B21" s="57">
        <f>(Index!B21/Index!B9-1)*100</f>
        <v>-7.9816422228873307E-2</v>
      </c>
      <c r="C21" s="17">
        <f>Index!B21/Index!B18*100</f>
        <v>100.21012607564539</v>
      </c>
      <c r="D21" s="6">
        <f>Index!G21/Index!G18*100</f>
        <v>100.05891016200295</v>
      </c>
      <c r="E21" s="17">
        <f>'Item weights'!B$7</f>
        <v>1000</v>
      </c>
      <c r="F21" s="6">
        <f>'Item weights'!G$7</f>
        <v>106.06</v>
      </c>
      <c r="G21" s="17">
        <f>C18/C9*100</f>
        <v>99.71066546942032</v>
      </c>
      <c r="H21" s="6">
        <f>D18/D9*100</f>
        <v>93.992248062015506</v>
      </c>
      <c r="I21" s="17">
        <f t="shared" si="0"/>
        <v>1000</v>
      </c>
      <c r="J21" s="6">
        <f t="shared" si="1"/>
        <v>107.60298885442965</v>
      </c>
      <c r="K21" s="57">
        <f t="shared" si="2"/>
        <v>6.2299341264722722E-3</v>
      </c>
      <c r="L21" s="65">
        <f t="shared" si="3"/>
        <v>-0.64645206482312367</v>
      </c>
      <c r="M21" s="65">
        <f t="shared" si="4"/>
        <v>-0.64022213069665135</v>
      </c>
      <c r="N21" s="57">
        <f t="shared" si="5"/>
        <v>6.2299341264722722E-3</v>
      </c>
      <c r="O21" s="65">
        <f t="shared" si="6"/>
        <v>-0.64781042917786513</v>
      </c>
      <c r="P21" s="65">
        <f t="shared" si="8"/>
        <v>-4.0390401175340375E-5</v>
      </c>
      <c r="Q21" s="65">
        <f t="shared" si="7"/>
        <v>-0.64154010465021749</v>
      </c>
    </row>
    <row r="22" spans="1:17" x14ac:dyDescent="0.2">
      <c r="A22" s="66" t="s">
        <v>23</v>
      </c>
      <c r="B22" s="57">
        <f>(Index!B22/Index!B10-1)*100</f>
        <v>9.962143853359251E-3</v>
      </c>
      <c r="C22" s="17">
        <f>Index!B22/Index!B18*100</f>
        <v>100.45027016209727</v>
      </c>
      <c r="D22" s="6">
        <f>Index!G22/Index!G18*100</f>
        <v>100.15709376534122</v>
      </c>
      <c r="E22" s="17">
        <f>'Item weights'!B$7</f>
        <v>1000</v>
      </c>
      <c r="F22" s="6">
        <f>'Item weights'!G$7</f>
        <v>106.06</v>
      </c>
      <c r="G22" s="17">
        <f>C18/C10*100</f>
        <v>99.561665670452285</v>
      </c>
      <c r="H22" s="6">
        <f>D18/D10*100</f>
        <v>94.07037960653922</v>
      </c>
      <c r="I22" s="17">
        <f t="shared" si="0"/>
        <v>1000</v>
      </c>
      <c r="J22" s="6">
        <f t="shared" si="1"/>
        <v>107.35295768251756</v>
      </c>
      <c r="K22" s="57">
        <f t="shared" si="2"/>
        <v>1.6588332270609785E-2</v>
      </c>
      <c r="L22" s="65">
        <f t="shared" si="3"/>
        <v>-0.63656228717258834</v>
      </c>
      <c r="M22" s="65">
        <f t="shared" si="4"/>
        <v>-0.6199739549019786</v>
      </c>
      <c r="N22" s="57">
        <f t="shared" si="5"/>
        <v>1.6588332270609785E-2</v>
      </c>
      <c r="O22" s="65">
        <f t="shared" si="6"/>
        <v>-0.63942853721489035</v>
      </c>
      <c r="P22" s="65">
        <f t="shared" si="8"/>
        <v>-1.0605996454006319E-4</v>
      </c>
      <c r="Q22" s="65">
        <f t="shared" si="7"/>
        <v>-0.62273414497974056</v>
      </c>
    </row>
    <row r="23" spans="1:17" x14ac:dyDescent="0.2">
      <c r="A23" s="66" t="s">
        <v>24</v>
      </c>
      <c r="B23" s="57">
        <f>(Index!B23/Index!B11-1)*100</f>
        <v>0.33908447192581015</v>
      </c>
      <c r="C23" s="17">
        <f>Index!B23/Index!B18*100</f>
        <v>100.6704022413448</v>
      </c>
      <c r="D23" s="6">
        <f>Index!G23/Index!G18*100</f>
        <v>101.08983799705449</v>
      </c>
      <c r="E23" s="17">
        <f>'Item weights'!B$7</f>
        <v>1000</v>
      </c>
      <c r="F23" s="6">
        <f>'Item weights'!G$7</f>
        <v>106.06</v>
      </c>
      <c r="G23" s="17">
        <f>C18/C11*100</f>
        <v>99.6708886007779</v>
      </c>
      <c r="H23" s="6">
        <f>D18/D11*100</f>
        <v>94.131238447319774</v>
      </c>
      <c r="I23" s="17">
        <f t="shared" si="0"/>
        <v>1000</v>
      </c>
      <c r="J23" s="6">
        <f t="shared" si="1"/>
        <v>107.40124471103734</v>
      </c>
      <c r="K23" s="57">
        <f t="shared" si="2"/>
        <v>0.11520780396610995</v>
      </c>
      <c r="L23" s="65">
        <f t="shared" si="3"/>
        <v>-0.63031229567013647</v>
      </c>
      <c r="M23" s="65">
        <f t="shared" si="4"/>
        <v>-0.5151044917040265</v>
      </c>
      <c r="N23" s="57">
        <f t="shared" si="5"/>
        <v>0.11520780396610995</v>
      </c>
      <c r="O23" s="65">
        <f t="shared" si="6"/>
        <v>-0.63453792342778093</v>
      </c>
      <c r="P23" s="65">
        <f t="shared" si="8"/>
        <v>-7.2856675019577414E-4</v>
      </c>
      <c r="Q23" s="65">
        <f t="shared" si="7"/>
        <v>-0.51860155271147523</v>
      </c>
    </row>
    <row r="24" spans="1:17" x14ac:dyDescent="0.2">
      <c r="A24" s="66" t="s">
        <v>25</v>
      </c>
      <c r="B24" s="57">
        <f>(Index!B24/Index!B12-1)*100</f>
        <v>0.21916716477385911</v>
      </c>
      <c r="C24" s="17">
        <f>Index!B24/Index!B18*100</f>
        <v>100.66039623774263</v>
      </c>
      <c r="D24" s="6">
        <f>Index!G24/Index!G18*100</f>
        <v>100.99165439371625</v>
      </c>
      <c r="E24" s="17">
        <f>'Item weights'!B$7</f>
        <v>1000</v>
      </c>
      <c r="F24" s="6">
        <f>'Item weights'!G$7</f>
        <v>106.06</v>
      </c>
      <c r="G24" s="17">
        <f>C18/C12*100</f>
        <v>99.561665670452285</v>
      </c>
      <c r="H24" s="6">
        <f>D18/D12*100</f>
        <v>93.922906676503146</v>
      </c>
      <c r="I24" s="17">
        <f t="shared" si="0"/>
        <v>1000</v>
      </c>
      <c r="J24" s="6">
        <f t="shared" si="1"/>
        <v>107.52151778971279</v>
      </c>
      <c r="K24" s="57">
        <f t="shared" si="2"/>
        <v>0.10471384745820532</v>
      </c>
      <c r="L24" s="65">
        <f t="shared" si="3"/>
        <v>-0.65341829789211181</v>
      </c>
      <c r="M24" s="65">
        <f t="shared" si="4"/>
        <v>-0.54870445043390648</v>
      </c>
      <c r="N24" s="57">
        <f t="shared" si="5"/>
        <v>0.10471384745820532</v>
      </c>
      <c r="O24" s="65">
        <f t="shared" si="6"/>
        <v>-0.65773344774811326</v>
      </c>
      <c r="P24" s="65">
        <f t="shared" si="8"/>
        <v>-6.8723181267728501E-4</v>
      </c>
      <c r="Q24" s="65">
        <f t="shared" si="7"/>
        <v>-0.55233236847723066</v>
      </c>
    </row>
    <row r="25" spans="1:17" x14ac:dyDescent="0.2">
      <c r="A25" s="66" t="s">
        <v>26</v>
      </c>
      <c r="B25" s="57">
        <f>(Index!B25/Index!B13-1)*100</f>
        <v>0.24067388688326918</v>
      </c>
      <c r="C25" s="17">
        <f>Index!B25/Index!B18*100</f>
        <v>100.02001200720431</v>
      </c>
      <c r="D25" s="6">
        <f>Index!G25/Index!G18*100</f>
        <v>100.2847324496809</v>
      </c>
      <c r="E25" s="17">
        <f>'Item weights'!B$7</f>
        <v>1000</v>
      </c>
      <c r="F25" s="6">
        <f>'Item weights'!G$7</f>
        <v>106.06</v>
      </c>
      <c r="G25" s="17">
        <f>C18/C13*100</f>
        <v>100.220617729643</v>
      </c>
      <c r="H25" s="6">
        <f>D18/D13*100</f>
        <v>94.139938996210375</v>
      </c>
      <c r="I25" s="17">
        <f t="shared" si="0"/>
        <v>1000.0000000000001</v>
      </c>
      <c r="J25" s="6">
        <f t="shared" si="1"/>
        <v>107.98362925510654</v>
      </c>
      <c r="K25" s="57">
        <f t="shared" si="2"/>
        <v>3.0265347351573005E-2</v>
      </c>
      <c r="L25" s="65">
        <f t="shared" si="3"/>
        <v>-0.63279065484552621</v>
      </c>
      <c r="M25" s="65">
        <f t="shared" si="4"/>
        <v>-0.60252530749395317</v>
      </c>
      <c r="N25" s="57">
        <f t="shared" si="5"/>
        <v>3.0265347351573005E-2</v>
      </c>
      <c r="O25" s="65">
        <f t="shared" si="6"/>
        <v>-0.6329172889569622</v>
      </c>
      <c r="P25" s="65">
        <f t="shared" si="8"/>
        <v>-1.9109470090668368E-4</v>
      </c>
      <c r="Q25" s="65">
        <f t="shared" si="7"/>
        <v>-0.60246084690448243</v>
      </c>
    </row>
    <row r="26" spans="1:17" x14ac:dyDescent="0.2">
      <c r="A26" s="66" t="s">
        <v>27</v>
      </c>
      <c r="B26" s="57">
        <f>(Index!B26/Index!B14-1)*100</f>
        <v>0.13020833333332593</v>
      </c>
      <c r="C26" s="17">
        <f>Index!B26/Index!B18*100</f>
        <v>100.03001801080649</v>
      </c>
      <c r="D26" s="6">
        <f>Index!G26/Index!G18*100</f>
        <v>98.075601374570454</v>
      </c>
      <c r="E26" s="17">
        <f>'Item weights'!B$7</f>
        <v>1000</v>
      </c>
      <c r="F26" s="6">
        <f>'Item weights'!G$7</f>
        <v>106.06</v>
      </c>
      <c r="G26" s="17">
        <f>C18/C14*100</f>
        <v>100.10016025641025</v>
      </c>
      <c r="H26" s="6">
        <f>D18/D14*100</f>
        <v>94.664931685100854</v>
      </c>
      <c r="I26" s="17">
        <f t="shared" si="0"/>
        <v>1000</v>
      </c>
      <c r="J26" s="6">
        <f t="shared" si="1"/>
        <v>107.25570550811379</v>
      </c>
      <c r="K26" s="57">
        <f t="shared" si="2"/>
        <v>-0.20430614701735761</v>
      </c>
      <c r="L26" s="65">
        <f t="shared" si="3"/>
        <v>-0.57221651604849166</v>
      </c>
      <c r="M26" s="65">
        <f t="shared" si="4"/>
        <v>-0.77652266306584927</v>
      </c>
      <c r="N26" s="57">
        <f t="shared" si="5"/>
        <v>-0.20430614701735761</v>
      </c>
      <c r="O26" s="65">
        <f t="shared" si="6"/>
        <v>-0.57238828406411568</v>
      </c>
      <c r="P26" s="65">
        <f t="shared" si="8"/>
        <v>1.1679037411538693E-3</v>
      </c>
      <c r="Q26" s="65">
        <f t="shared" si="7"/>
        <v>-0.77786233482262712</v>
      </c>
    </row>
    <row r="27" spans="1:17" x14ac:dyDescent="0.2">
      <c r="A27" s="66" t="s">
        <v>28</v>
      </c>
      <c r="B27" s="57">
        <f>(Index!B27/Index!B15-1)*100</f>
        <v>-8.9748703629843884E-2</v>
      </c>
      <c r="C27" s="17">
        <f>Index!B27/Index!B18*100</f>
        <v>100.25015009005402</v>
      </c>
      <c r="D27" s="6">
        <f>Index!G27/Index!G18*100</f>
        <v>96.416298478154161</v>
      </c>
      <c r="E27" s="17">
        <f>'Item weights'!B$7</f>
        <v>1000</v>
      </c>
      <c r="F27" s="6">
        <f>'Item weights'!G$7</f>
        <v>106.06</v>
      </c>
      <c r="G27" s="17">
        <f>C18/C15*100</f>
        <v>99.660949341842837</v>
      </c>
      <c r="H27" s="6">
        <f>D18/D15*100</f>
        <v>94.524361948955928</v>
      </c>
      <c r="I27" s="17">
        <f t="shared" si="0"/>
        <v>1000</v>
      </c>
      <c r="J27" s="6">
        <f t="shared" si="1"/>
        <v>106.94390111322151</v>
      </c>
      <c r="K27" s="57">
        <f t="shared" si="2"/>
        <v>-0.37879869463195603</v>
      </c>
      <c r="L27" s="65">
        <f t="shared" si="3"/>
        <v>-0.58558609426265029</v>
      </c>
      <c r="M27" s="65">
        <f t="shared" si="4"/>
        <v>-0.96438478889460633</v>
      </c>
      <c r="N27" s="57">
        <f t="shared" si="5"/>
        <v>-0.37879869463195603</v>
      </c>
      <c r="O27" s="65">
        <f t="shared" si="6"/>
        <v>-0.58705093840479206</v>
      </c>
      <c r="P27" s="65">
        <f t="shared" si="8"/>
        <v>2.2257388632779792E-3</v>
      </c>
      <c r="Q27" s="65">
        <f t="shared" si="7"/>
        <v>-0.96807537190002602</v>
      </c>
    </row>
    <row r="28" spans="1:17" x14ac:dyDescent="0.2">
      <c r="A28" s="66" t="s">
        <v>29</v>
      </c>
      <c r="B28" s="57">
        <f>(Index!B28/Index!B16-1)*100</f>
        <v>0.11973657952504269</v>
      </c>
      <c r="C28" s="17">
        <f>Index!B28/Index!B18*100</f>
        <v>100.40024014408647</v>
      </c>
      <c r="D28" s="6">
        <f>Index!G28/Index!G18*100</f>
        <v>95.905743740795302</v>
      </c>
      <c r="E28" s="17">
        <f>'Item weights'!B$7</f>
        <v>1000</v>
      </c>
      <c r="F28" s="6">
        <f>'Item weights'!G$7</f>
        <v>106.06</v>
      </c>
      <c r="G28" s="17">
        <f>C18/C16*100</f>
        <v>99.72061464777488</v>
      </c>
      <c r="H28" s="6">
        <f>D18/D16*100</f>
        <v>95.374098698379996</v>
      </c>
      <c r="I28" s="17">
        <f t="shared" si="0"/>
        <v>1000</v>
      </c>
      <c r="J28" s="6">
        <f t="shared" si="1"/>
        <v>106.05453811026965</v>
      </c>
      <c r="K28" s="57">
        <f t="shared" si="2"/>
        <v>-0.43302362478541156</v>
      </c>
      <c r="L28" s="65">
        <f t="shared" si="3"/>
        <v>-0.49059782588700473</v>
      </c>
      <c r="M28" s="65">
        <f t="shared" si="4"/>
        <v>-0.9236214506724163</v>
      </c>
      <c r="N28" s="57">
        <f t="shared" si="5"/>
        <v>-0.43302362478541156</v>
      </c>
      <c r="O28" s="65">
        <f t="shared" si="6"/>
        <v>-0.49256139533221988</v>
      </c>
      <c r="P28" s="65">
        <f t="shared" si="8"/>
        <v>2.1303563924851255E-3</v>
      </c>
      <c r="Q28" s="65">
        <f t="shared" si="7"/>
        <v>-0.9277153765101166</v>
      </c>
    </row>
    <row r="29" spans="1:17" x14ac:dyDescent="0.2">
      <c r="A29" s="64" t="s">
        <v>30</v>
      </c>
      <c r="B29" s="56">
        <f>(Index!B29/Index!B17-1)*100</f>
        <v>0.14994002399040252</v>
      </c>
      <c r="C29" s="18">
        <f>Index!B29/Index!B18*100</f>
        <v>100.25015009005402</v>
      </c>
      <c r="D29" s="8">
        <f>Index!G29/Index!G18*100</f>
        <v>95.895925380461463</v>
      </c>
      <c r="E29" s="18">
        <f>'Item weights'!B$7</f>
        <v>1000</v>
      </c>
      <c r="F29" s="8">
        <f>'Item weights'!G$7</f>
        <v>106.06</v>
      </c>
      <c r="G29" s="18">
        <f>C18/C17*100</f>
        <v>99.900039984006384</v>
      </c>
      <c r="H29" s="8">
        <f>D18/D17*100</f>
        <v>96.696097977784106</v>
      </c>
      <c r="I29" s="18">
        <f t="shared" si="0"/>
        <v>1000</v>
      </c>
      <c r="J29" s="8">
        <f t="shared" si="1"/>
        <v>104.79280610120256</v>
      </c>
      <c r="K29" s="56">
        <f t="shared" si="2"/>
        <v>-0.43484305003575396</v>
      </c>
      <c r="L29" s="63">
        <f t="shared" si="3"/>
        <v>-0.34622516399144121</v>
      </c>
      <c r="M29" s="63">
        <f t="shared" si="4"/>
        <v>-0.78106821402719517</v>
      </c>
      <c r="N29" s="56">
        <f t="shared" si="5"/>
        <v>-0.43484305003575396</v>
      </c>
      <c r="O29" s="63">
        <f t="shared" si="6"/>
        <v>-0.34709124655095547</v>
      </c>
      <c r="P29" s="63">
        <f t="shared" si="8"/>
        <v>1.5070425030187227E-3</v>
      </c>
      <c r="Q29" s="63">
        <f t="shared" si="7"/>
        <v>-0.78344133908972813</v>
      </c>
    </row>
    <row r="30" spans="1:17" x14ac:dyDescent="0.2">
      <c r="A30" s="62" t="s">
        <v>31</v>
      </c>
      <c r="B30" s="55">
        <f>(Index!B30/Index!B18-1)*100</f>
        <v>0.23013808284970683</v>
      </c>
      <c r="C30" s="19">
        <f>Index!B30/Index!B18*100</f>
        <v>100.23013808284971</v>
      </c>
      <c r="D30" s="14">
        <f>Index!G30/Index!G18*100</f>
        <v>94.158075601374577</v>
      </c>
      <c r="E30" s="19">
        <f>'Item weights'!B$7</f>
        <v>1000</v>
      </c>
      <c r="F30" s="14">
        <f>'Item weights'!G$7</f>
        <v>106.06</v>
      </c>
      <c r="G30" s="19">
        <f>C18/C18*100</f>
        <v>100</v>
      </c>
      <c r="H30" s="14">
        <f>D18/D18*100</f>
        <v>100</v>
      </c>
      <c r="I30" s="19">
        <f t="shared" si="0"/>
        <v>1000</v>
      </c>
      <c r="J30" s="14">
        <f t="shared" si="1"/>
        <v>101.43194585058302</v>
      </c>
      <c r="K30" s="55">
        <f t="shared" si="2"/>
        <v>-0.6195945017182124</v>
      </c>
      <c r="L30" s="61">
        <f t="shared" si="3"/>
        <v>0</v>
      </c>
      <c r="M30" s="61">
        <f t="shared" si="4"/>
        <v>-0.6195945017182124</v>
      </c>
      <c r="N30" s="55">
        <f t="shared" si="5"/>
        <v>-0.6195945017182124</v>
      </c>
      <c r="O30" s="61">
        <f t="shared" si="6"/>
        <v>0</v>
      </c>
      <c r="P30" s="61">
        <f t="shared" si="8"/>
        <v>0</v>
      </c>
      <c r="Q30" s="61">
        <f t="shared" si="7"/>
        <v>-0.6195945017182124</v>
      </c>
    </row>
    <row r="31" spans="1:17" x14ac:dyDescent="0.2">
      <c r="A31" s="68" t="s">
        <v>32</v>
      </c>
      <c r="B31" s="58">
        <f>(Index!B31/Index!B19-1)*100</f>
        <v>0.32520325203251321</v>
      </c>
      <c r="C31" s="16">
        <f>Index!B31/Index!B30*100</f>
        <v>98.552460816611756</v>
      </c>
      <c r="D31" s="10">
        <f>Index!G31/Index!G30*100</f>
        <v>97.288842544316992</v>
      </c>
      <c r="E31" s="16">
        <f>'Item weights'!B$8</f>
        <v>1000</v>
      </c>
      <c r="F31" s="10">
        <f>'Item weights'!G$8</f>
        <v>97.4</v>
      </c>
      <c r="G31" s="16">
        <f>C30/C19*100</f>
        <v>101.79878048780486</v>
      </c>
      <c r="H31" s="10">
        <f>D30/D19*100</f>
        <v>97.241938754816459</v>
      </c>
      <c r="I31" s="16">
        <f t="shared" si="0"/>
        <v>999.99999999999989</v>
      </c>
      <c r="J31" s="10">
        <f t="shared" si="1"/>
        <v>104.30372875861602</v>
      </c>
      <c r="K31" s="58">
        <f t="shared" si="2"/>
        <v>-0.26881671710877736</v>
      </c>
      <c r="L31" s="67">
        <f t="shared" si="3"/>
        <v>-0.2876760720172748</v>
      </c>
      <c r="M31" s="67">
        <f t="shared" si="4"/>
        <v>-0.55649278912605216</v>
      </c>
      <c r="N31" s="58">
        <f t="shared" si="5"/>
        <v>-0.26881671710877736</v>
      </c>
      <c r="O31" s="67">
        <f t="shared" si="6"/>
        <v>-0.28351184815359254</v>
      </c>
      <c r="P31" s="67">
        <f t="shared" si="8"/>
        <v>7.5965681415698537E-4</v>
      </c>
      <c r="Q31" s="67">
        <f t="shared" si="7"/>
        <v>-0.55308822207652697</v>
      </c>
    </row>
    <row r="32" spans="1:17" x14ac:dyDescent="0.2">
      <c r="A32" s="66" t="s">
        <v>33</v>
      </c>
      <c r="B32" s="57">
        <f>(Index!B32/Index!B20-1)*100</f>
        <v>-0.15146925174189807</v>
      </c>
      <c r="C32" s="17">
        <f>Index!B32/Index!B30*100</f>
        <v>98.712189278227001</v>
      </c>
      <c r="D32" s="6">
        <f>Index!G32/Index!G30*100</f>
        <v>96.006256517205415</v>
      </c>
      <c r="E32" s="17">
        <f>'Item weights'!B$8</f>
        <v>1000</v>
      </c>
      <c r="F32" s="6">
        <f>'Item weights'!G$8</f>
        <v>97.4</v>
      </c>
      <c r="G32" s="17">
        <f>C30/C20*100</f>
        <v>101.15116631323842</v>
      </c>
      <c r="H32" s="6">
        <f>D30/D20*100</f>
        <v>95.737246680642912</v>
      </c>
      <c r="I32" s="17">
        <f t="shared" si="0"/>
        <v>1000</v>
      </c>
      <c r="J32" s="6">
        <f t="shared" si="1"/>
        <v>105.26908044734961</v>
      </c>
      <c r="K32" s="57">
        <f t="shared" si="2"/>
        <v>-0.39346854414831239</v>
      </c>
      <c r="L32" s="65">
        <f t="shared" si="3"/>
        <v>-0.44873612210260788</v>
      </c>
      <c r="M32" s="65">
        <f t="shared" si="4"/>
        <v>-0.84220466625092028</v>
      </c>
      <c r="N32" s="57">
        <f t="shared" si="5"/>
        <v>-0.39346854414831239</v>
      </c>
      <c r="O32" s="65">
        <f t="shared" si="6"/>
        <v>-0.44295725020970211</v>
      </c>
      <c r="P32" s="65">
        <f t="shared" si="8"/>
        <v>1.7455414021001214E-3</v>
      </c>
      <c r="Q32" s="65">
        <f t="shared" si="7"/>
        <v>-0.8381713357601146</v>
      </c>
    </row>
    <row r="33" spans="1:17" x14ac:dyDescent="0.2">
      <c r="A33" s="66" t="s">
        <v>34</v>
      </c>
      <c r="B33" s="57">
        <f>(Index!B33/Index!B21-1)*100</f>
        <v>-3.9940089865209139E-2</v>
      </c>
      <c r="C33" s="17">
        <f>Index!B33/Index!B30*100</f>
        <v>99.940101826894278</v>
      </c>
      <c r="D33" s="6">
        <f>Index!G33/Index!G30*100</f>
        <v>97.007299270072991</v>
      </c>
      <c r="E33" s="17">
        <f>'Item weights'!B$8</f>
        <v>1000</v>
      </c>
      <c r="F33" s="6">
        <f>'Item weights'!G$8</f>
        <v>97.4</v>
      </c>
      <c r="G33" s="17">
        <f>C30/C21*100</f>
        <v>100.01997004493259</v>
      </c>
      <c r="H33" s="6">
        <f>D30/D21*100</f>
        <v>94.102639583946626</v>
      </c>
      <c r="I33" s="17">
        <f t="shared" si="0"/>
        <v>999.99999999999989</v>
      </c>
      <c r="J33" s="6">
        <f t="shared" si="1"/>
        <v>105.89995669470757</v>
      </c>
      <c r="K33" s="57">
        <f t="shared" si="2"/>
        <v>-0.29154726158936789</v>
      </c>
      <c r="L33" s="65">
        <f t="shared" si="3"/>
        <v>-0.62453021267313491</v>
      </c>
      <c r="M33" s="65">
        <f t="shared" si="4"/>
        <v>-0.91607747426250286</v>
      </c>
      <c r="N33" s="57">
        <f t="shared" si="5"/>
        <v>-0.29154726158936789</v>
      </c>
      <c r="O33" s="65">
        <f t="shared" si="6"/>
        <v>-0.62415613048525043</v>
      </c>
      <c r="P33" s="65">
        <f t="shared" si="8"/>
        <v>1.8204371907218266E-3</v>
      </c>
      <c r="Q33" s="65">
        <f t="shared" si="7"/>
        <v>-0.91752382926534004</v>
      </c>
    </row>
    <row r="34" spans="1:17" x14ac:dyDescent="0.2">
      <c r="A34" s="66" t="s">
        <v>35</v>
      </c>
      <c r="B34" s="57">
        <f>(Index!B34/Index!B22-1)*100</f>
        <v>-0.23906763621873717</v>
      </c>
      <c r="C34" s="17">
        <f>Index!B34/Index!B30*100</f>
        <v>99.980033942298093</v>
      </c>
      <c r="D34" s="6">
        <f>Index!G34/Index!G30*100</f>
        <v>97.080291970802918</v>
      </c>
      <c r="E34" s="17">
        <f>'Item weights'!B$8</f>
        <v>1000</v>
      </c>
      <c r="F34" s="6">
        <f>'Item weights'!G$8</f>
        <v>97.4</v>
      </c>
      <c r="G34" s="17">
        <f>C30/C22*100</f>
        <v>99.78085466679947</v>
      </c>
      <c r="H34" s="6">
        <f>D30/D22*100</f>
        <v>94.010391138123694</v>
      </c>
      <c r="I34" s="17">
        <f t="shared" si="0"/>
        <v>1000</v>
      </c>
      <c r="J34" s="6">
        <f t="shared" si="1"/>
        <v>105.75045092074149</v>
      </c>
      <c r="K34" s="57">
        <f t="shared" si="2"/>
        <v>-0.28375635750500072</v>
      </c>
      <c r="L34" s="65">
        <f t="shared" si="3"/>
        <v>-0.63340383798228861</v>
      </c>
      <c r="M34" s="65">
        <f t="shared" si="4"/>
        <v>-0.91716019548728933</v>
      </c>
      <c r="N34" s="57">
        <f t="shared" si="5"/>
        <v>-0.28375635750500072</v>
      </c>
      <c r="O34" s="65">
        <f t="shared" si="6"/>
        <v>-0.63327737220651092</v>
      </c>
      <c r="P34" s="65">
        <f t="shared" si="8"/>
        <v>1.8012710604226228E-3</v>
      </c>
      <c r="Q34" s="65">
        <f t="shared" si="7"/>
        <v>-0.91883500077193425</v>
      </c>
    </row>
    <row r="35" spans="1:17" x14ac:dyDescent="0.2">
      <c r="A35" s="66" t="s">
        <v>36</v>
      </c>
      <c r="B35" s="57">
        <f>(Index!B35/Index!B23-1)*100</f>
        <v>-9.9393698439509404E-2</v>
      </c>
      <c r="C35" s="17">
        <f>Index!B35/Index!B30*100</f>
        <v>100.33942298093241</v>
      </c>
      <c r="D35" s="6">
        <f>Index!G35/Index!G30*100</f>
        <v>98.686131386861305</v>
      </c>
      <c r="E35" s="17">
        <f>'Item weights'!B$8</f>
        <v>1000</v>
      </c>
      <c r="F35" s="6">
        <f>'Item weights'!G$8</f>
        <v>97.4</v>
      </c>
      <c r="G35" s="17">
        <f>C30/C23*100</f>
        <v>99.56266772686611</v>
      </c>
      <c r="H35" s="6">
        <f>D30/D23*100</f>
        <v>93.142968142968158</v>
      </c>
      <c r="I35" s="17">
        <f t="shared" si="0"/>
        <v>999.99999999999989</v>
      </c>
      <c r="J35" s="6">
        <f t="shared" si="1"/>
        <v>106.50189111456932</v>
      </c>
      <c r="K35" s="57">
        <f t="shared" si="2"/>
        <v>-0.12741114529835243</v>
      </c>
      <c r="L35" s="65">
        <f t="shared" si="3"/>
        <v>-0.73028686020673839</v>
      </c>
      <c r="M35" s="65">
        <f t="shared" si="4"/>
        <v>-0.85769800550509079</v>
      </c>
      <c r="N35" s="57">
        <f t="shared" si="5"/>
        <v>-0.12741114529835243</v>
      </c>
      <c r="O35" s="65">
        <f t="shared" si="6"/>
        <v>-0.73276562163700976</v>
      </c>
      <c r="P35" s="65">
        <f t="shared" si="8"/>
        <v>9.3455395862369179E-4</v>
      </c>
      <c r="Q35" s="65">
        <f t="shared" si="7"/>
        <v>-0.8611113208939859</v>
      </c>
    </row>
    <row r="36" spans="1:17" x14ac:dyDescent="0.2">
      <c r="A36" s="66" t="s">
        <v>37</v>
      </c>
      <c r="B36" s="57">
        <f>(Index!B36/Index!B24-1)*100</f>
        <v>7.9522862823067086E-2</v>
      </c>
      <c r="C36" s="17">
        <f>Index!B36/Index!B30*100</f>
        <v>100.50913447139862</v>
      </c>
      <c r="D36" s="6">
        <f>Index!G36/Index!G30*100</f>
        <v>100.36496350364963</v>
      </c>
      <c r="E36" s="17">
        <f>'Item weights'!B$8</f>
        <v>1000</v>
      </c>
      <c r="F36" s="6">
        <f>'Item weights'!G$8</f>
        <v>97.4</v>
      </c>
      <c r="G36" s="17">
        <f>C30/C24*100</f>
        <v>99.572564612326047</v>
      </c>
      <c r="H36" s="6">
        <f>D30/D24*100</f>
        <v>93.233521291075263</v>
      </c>
      <c r="I36" s="17">
        <f t="shared" si="0"/>
        <v>1000</v>
      </c>
      <c r="J36" s="6">
        <f t="shared" si="1"/>
        <v>106.40902743616847</v>
      </c>
      <c r="K36" s="57">
        <f t="shared" si="2"/>
        <v>3.5395502895038379E-2</v>
      </c>
      <c r="L36" s="65">
        <f t="shared" si="3"/>
        <v>-0.72001441858422222</v>
      </c>
      <c r="M36" s="65">
        <f t="shared" si="4"/>
        <v>-0.68461891568918387</v>
      </c>
      <c r="N36" s="57">
        <f t="shared" si="5"/>
        <v>3.5395502895038379E-2</v>
      </c>
      <c r="O36" s="65">
        <f t="shared" si="6"/>
        <v>-0.7236802601882748</v>
      </c>
      <c r="P36" s="65">
        <f t="shared" si="8"/>
        <v>-2.5594673127774491E-4</v>
      </c>
      <c r="Q36" s="65">
        <f t="shared" si="7"/>
        <v>-0.68802881056195875</v>
      </c>
    </row>
    <row r="37" spans="1:17" x14ac:dyDescent="0.2">
      <c r="A37" s="66" t="s">
        <v>38</v>
      </c>
      <c r="B37" s="57">
        <f>(Index!B37/Index!B25-1)*100</f>
        <v>0.16006402561026256</v>
      </c>
      <c r="C37" s="17">
        <f>Index!B37/Index!B30*100</f>
        <v>99.950084855745231</v>
      </c>
      <c r="D37" s="6">
        <f>Index!G37/Index!G30*100</f>
        <v>99.363920750782057</v>
      </c>
      <c r="E37" s="17">
        <f>'Item weights'!B$8</f>
        <v>1000</v>
      </c>
      <c r="F37" s="6">
        <f>'Item weights'!G$8</f>
        <v>97.4</v>
      </c>
      <c r="G37" s="17">
        <f>C30/C25*100</f>
        <v>100.21008403361344</v>
      </c>
      <c r="H37" s="6">
        <f>D30/D25*100</f>
        <v>93.890738202467205</v>
      </c>
      <c r="I37" s="17">
        <f t="shared" si="0"/>
        <v>1000.0000000000001</v>
      </c>
      <c r="J37" s="6">
        <f t="shared" si="1"/>
        <v>106.34070632632043</v>
      </c>
      <c r="K37" s="57">
        <f t="shared" si="2"/>
        <v>-6.2084274585747438E-2</v>
      </c>
      <c r="L37" s="65">
        <f t="shared" si="3"/>
        <v>-0.64966321468204336</v>
      </c>
      <c r="M37" s="65">
        <f t="shared" si="4"/>
        <v>-0.71174748926779074</v>
      </c>
      <c r="N37" s="57">
        <f t="shared" si="5"/>
        <v>-6.2084274585747438E-2</v>
      </c>
      <c r="O37" s="65">
        <f t="shared" si="6"/>
        <v>-0.64933893435126477</v>
      </c>
      <c r="P37" s="65">
        <f t="shared" si="8"/>
        <v>4.024931203036457E-4</v>
      </c>
      <c r="Q37" s="65">
        <f t="shared" si="7"/>
        <v>-0.71182570205731577</v>
      </c>
    </row>
    <row r="38" spans="1:17" x14ac:dyDescent="0.2">
      <c r="A38" s="66" t="s">
        <v>39</v>
      </c>
      <c r="B38" s="57">
        <f>(Index!B38/Index!B26-1)*100</f>
        <v>0.24007202160647445</v>
      </c>
      <c r="C38" s="17">
        <f>Index!B38/Index!B30*100</f>
        <v>100.0399321154038</v>
      </c>
      <c r="D38" s="6">
        <f>Index!G38/Index!G30*100</f>
        <v>98.321167883211686</v>
      </c>
      <c r="E38" s="17">
        <f>'Item weights'!B$8</f>
        <v>1000</v>
      </c>
      <c r="F38" s="6">
        <f>'Item weights'!G$8</f>
        <v>97.4</v>
      </c>
      <c r="G38" s="17">
        <f>C30/C26*100</f>
        <v>100.20006001800539</v>
      </c>
      <c r="H38" s="6">
        <f>D30/D26*100</f>
        <v>96.005606166783465</v>
      </c>
      <c r="I38" s="17">
        <f t="shared" si="0"/>
        <v>1000</v>
      </c>
      <c r="J38" s="6">
        <f t="shared" si="1"/>
        <v>103.98776775850625</v>
      </c>
      <c r="K38" s="57">
        <f t="shared" si="2"/>
        <v>-0.16384538281192315</v>
      </c>
      <c r="L38" s="65">
        <f t="shared" si="3"/>
        <v>-0.41536809826453053</v>
      </c>
      <c r="M38" s="65">
        <f t="shared" si="4"/>
        <v>-0.57921348107645365</v>
      </c>
      <c r="N38" s="57">
        <f t="shared" si="5"/>
        <v>-0.16384538281192315</v>
      </c>
      <c r="O38" s="65">
        <f t="shared" si="6"/>
        <v>-0.41553396353288014</v>
      </c>
      <c r="P38" s="65">
        <f t="shared" si="8"/>
        <v>6.7920263776072645E-4</v>
      </c>
      <c r="Q38" s="65">
        <f t="shared" si="7"/>
        <v>-0.58005854898256404</v>
      </c>
    </row>
    <row r="39" spans="1:17" x14ac:dyDescent="0.2">
      <c r="A39" s="66" t="s">
        <v>40</v>
      </c>
      <c r="B39" s="57">
        <f>(Index!B39/Index!B27-1)*100</f>
        <v>0.40922247729313632</v>
      </c>
      <c r="C39" s="17">
        <f>Index!B39/Index!B30*100</f>
        <v>100.42927024059098</v>
      </c>
      <c r="D39" s="6">
        <f>Index!G39/Index!G30*100</f>
        <v>99.332638164754954</v>
      </c>
      <c r="E39" s="17">
        <f>'Item weights'!B$8</f>
        <v>1000</v>
      </c>
      <c r="F39" s="6">
        <f>'Item weights'!G$8</f>
        <v>97.4</v>
      </c>
      <c r="G39" s="17">
        <f>C30/C27*100</f>
        <v>99.980037927936934</v>
      </c>
      <c r="H39" s="6">
        <f>D30/D27*100</f>
        <v>97.657841140529527</v>
      </c>
      <c r="I39" s="17">
        <f t="shared" si="0"/>
        <v>1000.0000000000001</v>
      </c>
      <c r="J39" s="6">
        <f t="shared" si="1"/>
        <v>102.00396316022632</v>
      </c>
      <c r="K39" s="57">
        <f t="shared" si="2"/>
        <v>-6.4988067197871424E-2</v>
      </c>
      <c r="L39" s="65">
        <f t="shared" si="3"/>
        <v>-0.2389094860168238</v>
      </c>
      <c r="M39" s="65">
        <f t="shared" si="4"/>
        <v>-0.30389755321469525</v>
      </c>
      <c r="N39" s="57">
        <f t="shared" si="5"/>
        <v>-6.4988067197871424E-2</v>
      </c>
      <c r="O39" s="65">
        <f t="shared" si="6"/>
        <v>-0.23993505334224291</v>
      </c>
      <c r="P39" s="65">
        <f t="shared" si="8"/>
        <v>1.5529365714645298E-4</v>
      </c>
      <c r="Q39" s="65">
        <f t="shared" si="7"/>
        <v>-0.30507841419726078</v>
      </c>
    </row>
    <row r="40" spans="1:17" x14ac:dyDescent="0.2">
      <c r="A40" s="66" t="s">
        <v>41</v>
      </c>
      <c r="B40" s="57">
        <f>(Index!B40/Index!B28-1)*100</f>
        <v>0.50827187562287879</v>
      </c>
      <c r="C40" s="17">
        <f>Index!B40/Index!B30*100</f>
        <v>100.67884596186482</v>
      </c>
      <c r="D40" s="6">
        <f>Index!G40/Index!G30*100</f>
        <v>100.91762252346193</v>
      </c>
      <c r="E40" s="17">
        <f>'Item weights'!B$8</f>
        <v>1000</v>
      </c>
      <c r="F40" s="6">
        <f>'Item weights'!G$8</f>
        <v>97.4</v>
      </c>
      <c r="G40" s="17">
        <f>C30/C28*100</f>
        <v>99.830576041459011</v>
      </c>
      <c r="H40" s="6">
        <f>D30/D28*100</f>
        <v>98.17772317772318</v>
      </c>
      <c r="I40" s="17">
        <f t="shared" si="0"/>
        <v>1000</v>
      </c>
      <c r="J40" s="6">
        <f t="shared" si="1"/>
        <v>101.31213995654832</v>
      </c>
      <c r="K40" s="57">
        <f t="shared" si="2"/>
        <v>8.922500869307029E-2</v>
      </c>
      <c r="L40" s="65">
        <f t="shared" si="3"/>
        <v>-0.18461876445808326</v>
      </c>
      <c r="M40" s="65">
        <f t="shared" si="4"/>
        <v>-9.5393755765012966E-2</v>
      </c>
      <c r="N40" s="57">
        <f t="shared" si="5"/>
        <v>8.922500869307029E-2</v>
      </c>
      <c r="O40" s="65">
        <f t="shared" si="6"/>
        <v>-0.18587204148545172</v>
      </c>
      <c r="P40" s="65">
        <f t="shared" si="8"/>
        <v>-1.6500566777091796E-4</v>
      </c>
      <c r="Q40" s="65">
        <f t="shared" si="7"/>
        <v>-9.6482027124610514E-2</v>
      </c>
    </row>
    <row r="41" spans="1:17" x14ac:dyDescent="0.2">
      <c r="A41" s="64" t="s">
        <v>42</v>
      </c>
      <c r="B41" s="56">
        <f>(Index!B41/Index!B29-1)*100</f>
        <v>0.56891905379778951</v>
      </c>
      <c r="C41" s="18">
        <f>Index!B41/Index!B30*100</f>
        <v>100.58899870220625</v>
      </c>
      <c r="D41" s="8">
        <f>Index!G41/Index!G30*100</f>
        <v>100.74035453597496</v>
      </c>
      <c r="E41" s="18">
        <f>'Item weights'!B$8</f>
        <v>1000</v>
      </c>
      <c r="F41" s="8">
        <f>'Item weights'!G$8</f>
        <v>97.4</v>
      </c>
      <c r="G41" s="18">
        <f>C30/C29*100</f>
        <v>99.980037927936934</v>
      </c>
      <c r="H41" s="8">
        <f>D30/D29*100</f>
        <v>98.187775161257306</v>
      </c>
      <c r="I41" s="18">
        <f t="shared" si="0"/>
        <v>1000.0000000000001</v>
      </c>
      <c r="J41" s="8">
        <f t="shared" si="1"/>
        <v>101.4534326054919</v>
      </c>
      <c r="K41" s="56">
        <f t="shared" si="2"/>
        <v>7.2096137047637218E-2</v>
      </c>
      <c r="L41" s="63">
        <f t="shared" si="3"/>
        <v>-0.18385643054338027</v>
      </c>
      <c r="M41" s="63">
        <f t="shared" si="4"/>
        <v>-0.11176029349574305</v>
      </c>
      <c r="N41" s="56">
        <f t="shared" si="5"/>
        <v>7.2096137047637218E-2</v>
      </c>
      <c r="O41" s="63">
        <f t="shared" si="6"/>
        <v>-0.18493934253320354</v>
      </c>
      <c r="P41" s="63">
        <f t="shared" si="8"/>
        <v>-1.3257984982061239E-4</v>
      </c>
      <c r="Q41" s="63">
        <f t="shared" si="7"/>
        <v>-0.11271062563574571</v>
      </c>
    </row>
    <row r="42" spans="1:17" x14ac:dyDescent="0.2">
      <c r="A42" s="62" t="s">
        <v>43</v>
      </c>
      <c r="B42" s="55">
        <f>(Index!B42/Index!B30-1)*100</f>
        <v>1.1380652890086829</v>
      </c>
      <c r="C42" s="19">
        <f>Index!B42/Index!B30*100</f>
        <v>101.13806528900868</v>
      </c>
      <c r="D42" s="14">
        <f>Index!G42/Index!G30*100</f>
        <v>102.55474452554742</v>
      </c>
      <c r="E42" s="19">
        <f>'Item weights'!B$8</f>
        <v>1000</v>
      </c>
      <c r="F42" s="14">
        <f>'Item weights'!G$8</f>
        <v>97.4</v>
      </c>
      <c r="G42" s="19">
        <f>C30/C30*100</f>
        <v>100</v>
      </c>
      <c r="H42" s="14">
        <f>D30/D30*100</f>
        <v>100</v>
      </c>
      <c r="I42" s="19">
        <f t="shared" si="0"/>
        <v>1000</v>
      </c>
      <c r="J42" s="14">
        <f t="shared" si="1"/>
        <v>99.634757462142545</v>
      </c>
      <c r="K42" s="55">
        <f t="shared" si="2"/>
        <v>0.24883211678831874</v>
      </c>
      <c r="L42" s="61">
        <f t="shared" si="3"/>
        <v>0</v>
      </c>
      <c r="M42" s="61">
        <f t="shared" si="4"/>
        <v>0.24883211678831874</v>
      </c>
      <c r="N42" s="55">
        <f t="shared" si="5"/>
        <v>0.24883211678831874</v>
      </c>
      <c r="O42" s="61">
        <f t="shared" si="6"/>
        <v>0</v>
      </c>
      <c r="P42" s="61">
        <f t="shared" si="8"/>
        <v>0</v>
      </c>
      <c r="Q42" s="61">
        <f t="shared" si="7"/>
        <v>0.24883211678831874</v>
      </c>
    </row>
    <row r="44" spans="1:17" x14ac:dyDescent="0.2">
      <c r="A44" s="3" t="s">
        <v>44</v>
      </c>
    </row>
    <row r="45" spans="1:17" x14ac:dyDescent="0.2">
      <c r="A45" s="4" t="s">
        <v>45</v>
      </c>
    </row>
  </sheetData>
  <mergeCells count="6">
    <mergeCell ref="N4:Q4"/>
    <mergeCell ref="C4:D4"/>
    <mergeCell ref="E4:F4"/>
    <mergeCell ref="G4:H4"/>
    <mergeCell ref="I4:J4"/>
    <mergeCell ref="K4:M4"/>
  </mergeCells>
  <pageMargins left="0.7" right="0.7" top="0.75" bottom="0.75" header="0.3" footer="0.3"/>
  <pageSetup paperSize="9" scale="8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ED00"/>
    <pageSetUpPr fitToPage="1"/>
  </sheetPr>
  <dimension ref="A1:F45"/>
  <sheetViews>
    <sheetView showGridLines="0" workbookViewId="0"/>
  </sheetViews>
  <sheetFormatPr defaultRowHeight="12" x14ac:dyDescent="0.2"/>
  <cols>
    <col min="1" max="1" width="9.140625" style="1"/>
    <col min="2" max="6" width="16" style="1" customWidth="1"/>
    <col min="7" max="16384" width="9.140625" style="1"/>
  </cols>
  <sheetData>
    <row r="1" spans="1:6" ht="15" x14ac:dyDescent="0.25">
      <c r="A1" s="2" t="s">
        <v>88</v>
      </c>
    </row>
    <row r="2" spans="1:6" x14ac:dyDescent="0.2">
      <c r="A2" s="3" t="str">
        <f>Index!A2</f>
        <v>(Last update: 22 February 2017)</v>
      </c>
    </row>
    <row r="4" spans="1:6" ht="24" customHeight="1" x14ac:dyDescent="0.2">
      <c r="A4" s="54"/>
      <c r="B4" s="53" t="s">
        <v>47</v>
      </c>
      <c r="C4" s="87" t="s">
        <v>93</v>
      </c>
      <c r="D4" s="88"/>
      <c r="E4" s="87" t="s">
        <v>94</v>
      </c>
      <c r="F4" s="88"/>
    </row>
    <row r="5" spans="1:6" ht="24" customHeight="1" x14ac:dyDescent="0.2">
      <c r="A5" s="34"/>
      <c r="B5" s="39" t="s">
        <v>5</v>
      </c>
      <c r="C5" s="39" t="s">
        <v>72</v>
      </c>
      <c r="D5" s="35" t="s">
        <v>71</v>
      </c>
      <c r="E5" s="39" t="s">
        <v>70</v>
      </c>
      <c r="F5" s="35" t="s">
        <v>69</v>
      </c>
    </row>
    <row r="6" spans="1:6" x14ac:dyDescent="0.2">
      <c r="A6" s="73" t="s">
        <v>7</v>
      </c>
      <c r="B6" s="52" t="s">
        <v>46</v>
      </c>
      <c r="C6" s="70" t="s">
        <v>46</v>
      </c>
      <c r="D6" s="69" t="s">
        <v>46</v>
      </c>
      <c r="E6" s="70" t="s">
        <v>46</v>
      </c>
      <c r="F6" s="69" t="s">
        <v>46</v>
      </c>
    </row>
    <row r="7" spans="1:6" x14ac:dyDescent="0.2">
      <c r="A7" s="68" t="s">
        <v>8</v>
      </c>
      <c r="B7" s="16">
        <f>Index!G7</f>
        <v>108.67</v>
      </c>
      <c r="C7" s="58" t="s">
        <v>46</v>
      </c>
      <c r="D7" s="67" t="s">
        <v>46</v>
      </c>
      <c r="E7" s="58" t="s">
        <v>46</v>
      </c>
      <c r="F7" s="67" t="s">
        <v>46</v>
      </c>
    </row>
    <row r="8" spans="1:6" x14ac:dyDescent="0.2">
      <c r="A8" s="66" t="s">
        <v>9</v>
      </c>
      <c r="B8" s="17">
        <f>Index!G8</f>
        <v>108.74</v>
      </c>
      <c r="C8" s="57" t="s">
        <v>46</v>
      </c>
      <c r="D8" s="65" t="s">
        <v>46</v>
      </c>
      <c r="E8" s="57">
        <f>(B8/B7-1)*100</f>
        <v>6.4415201987655379E-2</v>
      </c>
      <c r="F8" s="65" t="s">
        <v>46</v>
      </c>
    </row>
    <row r="9" spans="1:6" x14ac:dyDescent="0.2">
      <c r="A9" s="66" t="s">
        <v>10</v>
      </c>
      <c r="B9" s="17">
        <f>Index!G9</f>
        <v>108.36</v>
      </c>
      <c r="C9" s="57" t="s">
        <v>46</v>
      </c>
      <c r="D9" s="65" t="s">
        <v>46</v>
      </c>
      <c r="E9" s="57">
        <f t="shared" ref="E9:E42" si="0">(B9/B8-1)*100</f>
        <v>-0.34945742137207914</v>
      </c>
      <c r="F9" s="65" t="s">
        <v>46</v>
      </c>
    </row>
    <row r="10" spans="1:6" x14ac:dyDescent="0.2">
      <c r="A10" s="66" t="s">
        <v>11</v>
      </c>
      <c r="B10" s="17">
        <f>Index!G10</f>
        <v>108.27</v>
      </c>
      <c r="C10" s="57" t="s">
        <v>46</v>
      </c>
      <c r="D10" s="65" t="s">
        <v>46</v>
      </c>
      <c r="E10" s="57">
        <f t="shared" si="0"/>
        <v>-8.3056478405318934E-2</v>
      </c>
      <c r="F10" s="65" t="s">
        <v>46</v>
      </c>
    </row>
    <row r="11" spans="1:6" x14ac:dyDescent="0.2">
      <c r="A11" s="66" t="s">
        <v>12</v>
      </c>
      <c r="B11" s="17">
        <f>Index!G11</f>
        <v>108.2</v>
      </c>
      <c r="C11" s="57" t="s">
        <v>46</v>
      </c>
      <c r="D11" s="65" t="s">
        <v>46</v>
      </c>
      <c r="E11" s="57">
        <f t="shared" si="0"/>
        <v>-6.4653181860152564E-2</v>
      </c>
      <c r="F11" s="65" t="s">
        <v>46</v>
      </c>
    </row>
    <row r="12" spans="1:6" x14ac:dyDescent="0.2">
      <c r="A12" s="66" t="s">
        <v>13</v>
      </c>
      <c r="B12" s="17">
        <f>Index!G12</f>
        <v>108.44</v>
      </c>
      <c r="C12" s="57" t="s">
        <v>46</v>
      </c>
      <c r="D12" s="65" t="s">
        <v>46</v>
      </c>
      <c r="E12" s="57">
        <f t="shared" si="0"/>
        <v>0.22181146025876952</v>
      </c>
      <c r="F12" s="65" t="s">
        <v>46</v>
      </c>
    </row>
    <row r="13" spans="1:6" x14ac:dyDescent="0.2">
      <c r="A13" s="66" t="s">
        <v>14</v>
      </c>
      <c r="B13" s="17">
        <f>Index!G13</f>
        <v>108.19</v>
      </c>
      <c r="C13" s="57" t="s">
        <v>46</v>
      </c>
      <c r="D13" s="65" t="s">
        <v>46</v>
      </c>
      <c r="E13" s="57">
        <f t="shared" si="0"/>
        <v>-0.23054223533751639</v>
      </c>
      <c r="F13" s="65" t="s">
        <v>46</v>
      </c>
    </row>
    <row r="14" spans="1:6" x14ac:dyDescent="0.2">
      <c r="A14" s="66" t="s">
        <v>15</v>
      </c>
      <c r="B14" s="17">
        <f>Index!G14</f>
        <v>107.59</v>
      </c>
      <c r="C14" s="57" t="s">
        <v>46</v>
      </c>
      <c r="D14" s="65" t="s">
        <v>46</v>
      </c>
      <c r="E14" s="57">
        <f t="shared" si="0"/>
        <v>-0.55457990572140847</v>
      </c>
      <c r="F14" s="65" t="s">
        <v>46</v>
      </c>
    </row>
    <row r="15" spans="1:6" x14ac:dyDescent="0.2">
      <c r="A15" s="66" t="s">
        <v>16</v>
      </c>
      <c r="B15" s="17">
        <f>Index!G15</f>
        <v>107.75</v>
      </c>
      <c r="C15" s="57" t="s">
        <v>46</v>
      </c>
      <c r="D15" s="65" t="s">
        <v>46</v>
      </c>
      <c r="E15" s="57">
        <f t="shared" si="0"/>
        <v>0.14871270564178474</v>
      </c>
      <c r="F15" s="65" t="s">
        <v>46</v>
      </c>
    </row>
    <row r="16" spans="1:6" x14ac:dyDescent="0.2">
      <c r="A16" s="66" t="s">
        <v>17</v>
      </c>
      <c r="B16" s="17">
        <f>Index!G16</f>
        <v>106.79</v>
      </c>
      <c r="C16" s="57" t="s">
        <v>46</v>
      </c>
      <c r="D16" s="65" t="s">
        <v>46</v>
      </c>
      <c r="E16" s="57">
        <f t="shared" si="0"/>
        <v>-0.89095127610208102</v>
      </c>
      <c r="F16" s="65" t="s">
        <v>46</v>
      </c>
    </row>
    <row r="17" spans="1:6" x14ac:dyDescent="0.2">
      <c r="A17" s="64" t="s">
        <v>18</v>
      </c>
      <c r="B17" s="18">
        <f>Index!G17</f>
        <v>105.33</v>
      </c>
      <c r="C17" s="56" t="s">
        <v>46</v>
      </c>
      <c r="D17" s="63" t="s">
        <v>46</v>
      </c>
      <c r="E17" s="56">
        <f t="shared" si="0"/>
        <v>-1.3671692106002498</v>
      </c>
      <c r="F17" s="63" t="s">
        <v>46</v>
      </c>
    </row>
    <row r="18" spans="1:6" x14ac:dyDescent="0.2">
      <c r="A18" s="62" t="s">
        <v>19</v>
      </c>
      <c r="B18" s="19">
        <f>Index!G18</f>
        <v>101.85</v>
      </c>
      <c r="C18" s="55" t="s">
        <v>46</v>
      </c>
      <c r="D18" s="61" t="s">
        <v>46</v>
      </c>
      <c r="E18" s="55">
        <f t="shared" si="0"/>
        <v>-3.3039020222158988</v>
      </c>
      <c r="F18" s="61" t="s">
        <v>46</v>
      </c>
    </row>
    <row r="19" spans="1:6" x14ac:dyDescent="0.2">
      <c r="A19" s="68" t="s">
        <v>20</v>
      </c>
      <c r="B19" s="16">
        <f>Index!G19</f>
        <v>98.62</v>
      </c>
      <c r="C19" s="58">
        <f t="shared" ref="C19:C42" si="1">(B19/B7-1)*100</f>
        <v>-9.2481825710867724</v>
      </c>
      <c r="D19" s="67" t="s">
        <v>46</v>
      </c>
      <c r="E19" s="58">
        <f t="shared" si="0"/>
        <v>-3.1713303878252219</v>
      </c>
      <c r="F19" s="67" t="s">
        <v>46</v>
      </c>
    </row>
    <row r="20" spans="1:6" x14ac:dyDescent="0.2">
      <c r="A20" s="66" t="s">
        <v>21</v>
      </c>
      <c r="B20" s="17">
        <f>Index!G20</f>
        <v>100.17</v>
      </c>
      <c r="C20" s="57">
        <f t="shared" si="1"/>
        <v>-7.8811844767334822</v>
      </c>
      <c r="D20" s="65">
        <f t="shared" ref="D20:D42" si="2">C20-C19</f>
        <v>1.3669980943532902</v>
      </c>
      <c r="E20" s="57">
        <f t="shared" si="0"/>
        <v>1.5716893125126807</v>
      </c>
      <c r="F20" s="65">
        <f>E8</f>
        <v>6.4415201987655379E-2</v>
      </c>
    </row>
    <row r="21" spans="1:6" x14ac:dyDescent="0.2">
      <c r="A21" s="66" t="s">
        <v>22</v>
      </c>
      <c r="B21" s="17">
        <f>Index!G21</f>
        <v>101.91</v>
      </c>
      <c r="C21" s="57">
        <f t="shared" si="1"/>
        <v>-5.9523809523809534</v>
      </c>
      <c r="D21" s="65">
        <f t="shared" si="2"/>
        <v>1.9288035243525288</v>
      </c>
      <c r="E21" s="57">
        <f t="shared" si="0"/>
        <v>1.7370470200658739</v>
      </c>
      <c r="F21" s="65">
        <f t="shared" ref="F21:F42" si="3">E9</f>
        <v>-0.34945742137207914</v>
      </c>
    </row>
    <row r="22" spans="1:6" x14ac:dyDescent="0.2">
      <c r="A22" s="66" t="s">
        <v>23</v>
      </c>
      <c r="B22" s="17">
        <f>Index!G22</f>
        <v>102.01</v>
      </c>
      <c r="C22" s="57">
        <f t="shared" si="1"/>
        <v>-5.7818416920661253</v>
      </c>
      <c r="D22" s="65">
        <f t="shared" si="2"/>
        <v>0.17053926031482813</v>
      </c>
      <c r="E22" s="57">
        <f t="shared" si="0"/>
        <v>9.812579727210835E-2</v>
      </c>
      <c r="F22" s="65">
        <f t="shared" si="3"/>
        <v>-8.3056478405318934E-2</v>
      </c>
    </row>
    <row r="23" spans="1:6" x14ac:dyDescent="0.2">
      <c r="A23" s="66" t="s">
        <v>24</v>
      </c>
      <c r="B23" s="17">
        <f>Index!G23</f>
        <v>102.96</v>
      </c>
      <c r="C23" s="57">
        <f t="shared" si="1"/>
        <v>-4.8428835489833677</v>
      </c>
      <c r="D23" s="65">
        <f t="shared" si="2"/>
        <v>0.9389581430827576</v>
      </c>
      <c r="E23" s="57">
        <f t="shared" si="0"/>
        <v>0.93128124693655501</v>
      </c>
      <c r="F23" s="65">
        <f t="shared" si="3"/>
        <v>-6.4653181860152564E-2</v>
      </c>
    </row>
    <row r="24" spans="1:6" x14ac:dyDescent="0.2">
      <c r="A24" s="66" t="s">
        <v>25</v>
      </c>
      <c r="B24" s="17">
        <f>Index!G24</f>
        <v>102.86</v>
      </c>
      <c r="C24" s="57">
        <f t="shared" si="1"/>
        <v>-5.1457026927333116</v>
      </c>
      <c r="D24" s="65">
        <f t="shared" si="2"/>
        <v>-0.3028191437499439</v>
      </c>
      <c r="E24" s="57">
        <f t="shared" si="0"/>
        <v>-9.7125097125094761E-2</v>
      </c>
      <c r="F24" s="65">
        <f t="shared" si="3"/>
        <v>0.22181146025876952</v>
      </c>
    </row>
    <row r="25" spans="1:6" x14ac:dyDescent="0.2">
      <c r="A25" s="66" t="s">
        <v>26</v>
      </c>
      <c r="B25" s="17">
        <f>Index!G25</f>
        <v>102.14</v>
      </c>
      <c r="C25" s="57">
        <f t="shared" si="1"/>
        <v>-5.5920140493576076</v>
      </c>
      <c r="D25" s="65">
        <f t="shared" si="2"/>
        <v>-0.446311356624296</v>
      </c>
      <c r="E25" s="57">
        <f t="shared" si="0"/>
        <v>-0.69998055609565846</v>
      </c>
      <c r="F25" s="65">
        <f t="shared" si="3"/>
        <v>-0.23054223533751639</v>
      </c>
    </row>
    <row r="26" spans="1:6" x14ac:dyDescent="0.2">
      <c r="A26" s="66" t="s">
        <v>27</v>
      </c>
      <c r="B26" s="17">
        <f>Index!G26</f>
        <v>99.89</v>
      </c>
      <c r="C26" s="57">
        <f t="shared" si="1"/>
        <v>-7.1567989590110681</v>
      </c>
      <c r="D26" s="65">
        <f t="shared" si="2"/>
        <v>-1.5647849096534605</v>
      </c>
      <c r="E26" s="57">
        <f t="shared" si="0"/>
        <v>-2.2028588212257727</v>
      </c>
      <c r="F26" s="65">
        <f t="shared" si="3"/>
        <v>-0.55457990572140847</v>
      </c>
    </row>
    <row r="27" spans="1:6" x14ac:dyDescent="0.2">
      <c r="A27" s="66" t="s">
        <v>28</v>
      </c>
      <c r="B27" s="17">
        <f>Index!G27</f>
        <v>98.2</v>
      </c>
      <c r="C27" s="57">
        <f t="shared" si="1"/>
        <v>-8.8631090487238939</v>
      </c>
      <c r="D27" s="65">
        <f t="shared" si="2"/>
        <v>-1.7063100897128258</v>
      </c>
      <c r="E27" s="57">
        <f t="shared" si="0"/>
        <v>-1.6918610471518658</v>
      </c>
      <c r="F27" s="65">
        <f t="shared" si="3"/>
        <v>0.14871270564178474</v>
      </c>
    </row>
    <row r="28" spans="1:6" x14ac:dyDescent="0.2">
      <c r="A28" s="66" t="s">
        <v>29</v>
      </c>
      <c r="B28" s="17">
        <f>Index!G28</f>
        <v>97.68</v>
      </c>
      <c r="C28" s="57">
        <f t="shared" si="1"/>
        <v>-8.5307613072384996</v>
      </c>
      <c r="D28" s="65">
        <f t="shared" si="2"/>
        <v>0.33234774148539437</v>
      </c>
      <c r="E28" s="57">
        <f t="shared" si="0"/>
        <v>-0.52953156822810321</v>
      </c>
      <c r="F28" s="65">
        <f t="shared" si="3"/>
        <v>-0.89095127610208102</v>
      </c>
    </row>
    <row r="29" spans="1:6" x14ac:dyDescent="0.2">
      <c r="A29" s="64" t="s">
        <v>30</v>
      </c>
      <c r="B29" s="18">
        <f>Index!G29</f>
        <v>97.67</v>
      </c>
      <c r="C29" s="56">
        <f t="shared" si="1"/>
        <v>-7.2723820374062438</v>
      </c>
      <c r="D29" s="63">
        <f t="shared" si="2"/>
        <v>1.2583792698322558</v>
      </c>
      <c r="E29" s="56">
        <f t="shared" si="0"/>
        <v>-1.0237510237520731E-2</v>
      </c>
      <c r="F29" s="63">
        <f t="shared" si="3"/>
        <v>-1.3671692106002498</v>
      </c>
    </row>
    <row r="30" spans="1:6" x14ac:dyDescent="0.2">
      <c r="A30" s="62" t="s">
        <v>31</v>
      </c>
      <c r="B30" s="19">
        <f>Index!G30</f>
        <v>95.9</v>
      </c>
      <c r="C30" s="55">
        <f t="shared" si="1"/>
        <v>-5.8419243986254195</v>
      </c>
      <c r="D30" s="61">
        <f t="shared" si="2"/>
        <v>1.4304576387808243</v>
      </c>
      <c r="E30" s="55">
        <f t="shared" si="0"/>
        <v>-1.8122248387427042</v>
      </c>
      <c r="F30" s="61">
        <f t="shared" si="3"/>
        <v>-3.3039020222158988</v>
      </c>
    </row>
    <row r="31" spans="1:6" x14ac:dyDescent="0.2">
      <c r="A31" s="68" t="s">
        <v>32</v>
      </c>
      <c r="B31" s="16">
        <f>Index!G31</f>
        <v>93.3</v>
      </c>
      <c r="C31" s="58">
        <f t="shared" si="1"/>
        <v>-5.3944433177854467</v>
      </c>
      <c r="D31" s="67">
        <f t="shared" si="2"/>
        <v>0.44748108083997273</v>
      </c>
      <c r="E31" s="58">
        <f t="shared" si="0"/>
        <v>-2.7111574556830109</v>
      </c>
      <c r="F31" s="67">
        <f t="shared" si="3"/>
        <v>-3.1713303878252219</v>
      </c>
    </row>
    <row r="32" spans="1:6" x14ac:dyDescent="0.2">
      <c r="A32" s="66" t="s">
        <v>33</v>
      </c>
      <c r="B32" s="17">
        <f>Index!G32</f>
        <v>92.07</v>
      </c>
      <c r="C32" s="57">
        <f t="shared" si="1"/>
        <v>-8.0862533692722458</v>
      </c>
      <c r="D32" s="65">
        <f t="shared" si="2"/>
        <v>-2.6918100514867991</v>
      </c>
      <c r="E32" s="57">
        <f t="shared" si="0"/>
        <v>-1.3183279742765341</v>
      </c>
      <c r="F32" s="65">
        <f t="shared" si="3"/>
        <v>1.5716893125126807</v>
      </c>
    </row>
    <row r="33" spans="1:6" x14ac:dyDescent="0.2">
      <c r="A33" s="66" t="s">
        <v>34</v>
      </c>
      <c r="B33" s="17">
        <f>Index!G33</f>
        <v>93.03</v>
      </c>
      <c r="C33" s="57">
        <f t="shared" si="1"/>
        <v>-8.7135707977627259</v>
      </c>
      <c r="D33" s="65">
        <f t="shared" si="2"/>
        <v>-0.62731742849048011</v>
      </c>
      <c r="E33" s="57">
        <f t="shared" si="0"/>
        <v>1.0426849136526695</v>
      </c>
      <c r="F33" s="65">
        <f t="shared" si="3"/>
        <v>1.7370470200658739</v>
      </c>
    </row>
    <row r="34" spans="1:6" x14ac:dyDescent="0.2">
      <c r="A34" s="66" t="s">
        <v>35</v>
      </c>
      <c r="B34" s="17">
        <f>Index!G34</f>
        <v>93.1</v>
      </c>
      <c r="C34" s="57">
        <f t="shared" si="1"/>
        <v>-8.7344378002156766</v>
      </c>
      <c r="D34" s="65">
        <f t="shared" si="2"/>
        <v>-2.08670024529507E-2</v>
      </c>
      <c r="E34" s="57">
        <f t="shared" si="0"/>
        <v>7.5244544770503019E-2</v>
      </c>
      <c r="F34" s="65">
        <f t="shared" si="3"/>
        <v>9.812579727210835E-2</v>
      </c>
    </row>
    <row r="35" spans="1:6" x14ac:dyDescent="0.2">
      <c r="A35" s="66" t="s">
        <v>36</v>
      </c>
      <c r="B35" s="17">
        <f>Index!G35</f>
        <v>94.64</v>
      </c>
      <c r="C35" s="57">
        <f t="shared" si="1"/>
        <v>-8.0808080808080778</v>
      </c>
      <c r="D35" s="65">
        <f t="shared" si="2"/>
        <v>0.65362971940759884</v>
      </c>
      <c r="E35" s="57">
        <f t="shared" si="0"/>
        <v>1.6541353383458635</v>
      </c>
      <c r="F35" s="65">
        <f t="shared" si="3"/>
        <v>0.93128124693655501</v>
      </c>
    </row>
    <row r="36" spans="1:6" x14ac:dyDescent="0.2">
      <c r="A36" s="66" t="s">
        <v>37</v>
      </c>
      <c r="B36" s="17">
        <f>Index!G36</f>
        <v>96.25</v>
      </c>
      <c r="C36" s="57">
        <f t="shared" si="1"/>
        <v>-6.4262103830449169</v>
      </c>
      <c r="D36" s="65">
        <f t="shared" si="2"/>
        <v>1.6545976977631609</v>
      </c>
      <c r="E36" s="57">
        <f t="shared" si="0"/>
        <v>1.7011834319526686</v>
      </c>
      <c r="F36" s="65">
        <f t="shared" si="3"/>
        <v>-9.7125097125094761E-2</v>
      </c>
    </row>
    <row r="37" spans="1:6" x14ac:dyDescent="0.2">
      <c r="A37" s="66" t="s">
        <v>38</v>
      </c>
      <c r="B37" s="17">
        <f>Index!G37</f>
        <v>95.29</v>
      </c>
      <c r="C37" s="57">
        <f t="shared" si="1"/>
        <v>-6.7064813001762253</v>
      </c>
      <c r="D37" s="65">
        <f t="shared" si="2"/>
        <v>-0.28027091713130847</v>
      </c>
      <c r="E37" s="57">
        <f t="shared" si="0"/>
        <v>-0.99740259740258574</v>
      </c>
      <c r="F37" s="65">
        <f t="shared" si="3"/>
        <v>-0.69998055609565846</v>
      </c>
    </row>
    <row r="38" spans="1:6" x14ac:dyDescent="0.2">
      <c r="A38" s="66" t="s">
        <v>39</v>
      </c>
      <c r="B38" s="17">
        <f>Index!G38</f>
        <v>94.29</v>
      </c>
      <c r="C38" s="57">
        <f t="shared" si="1"/>
        <v>-5.6061667834617968</v>
      </c>
      <c r="D38" s="65">
        <f t="shared" si="2"/>
        <v>1.1003145167144286</v>
      </c>
      <c r="E38" s="57">
        <f t="shared" si="0"/>
        <v>-1.04942806170637</v>
      </c>
      <c r="F38" s="65">
        <f t="shared" si="3"/>
        <v>-2.2028588212257727</v>
      </c>
    </row>
    <row r="39" spans="1:6" x14ac:dyDescent="0.2">
      <c r="A39" s="66" t="s">
        <v>40</v>
      </c>
      <c r="B39" s="17">
        <f>Index!G39</f>
        <v>95.26</v>
      </c>
      <c r="C39" s="57">
        <f t="shared" si="1"/>
        <v>-2.9938900203665963</v>
      </c>
      <c r="D39" s="65">
        <f t="shared" si="2"/>
        <v>2.6122767630952004</v>
      </c>
      <c r="E39" s="57">
        <f t="shared" si="0"/>
        <v>1.0287411178279804</v>
      </c>
      <c r="F39" s="65">
        <f t="shared" si="3"/>
        <v>-1.6918610471518658</v>
      </c>
    </row>
    <row r="40" spans="1:6" x14ac:dyDescent="0.2">
      <c r="A40" s="66" t="s">
        <v>41</v>
      </c>
      <c r="B40" s="17">
        <f>Index!G40</f>
        <v>96.78</v>
      </c>
      <c r="C40" s="57">
        <f t="shared" si="1"/>
        <v>-0.92137592137592206</v>
      </c>
      <c r="D40" s="65">
        <f t="shared" si="2"/>
        <v>2.0725140989906743</v>
      </c>
      <c r="E40" s="57">
        <f t="shared" si="0"/>
        <v>1.5956330044089917</v>
      </c>
      <c r="F40" s="65">
        <f t="shared" si="3"/>
        <v>-0.52953156822810321</v>
      </c>
    </row>
    <row r="41" spans="1:6" x14ac:dyDescent="0.2">
      <c r="A41" s="64" t="s">
        <v>42</v>
      </c>
      <c r="B41" s="18">
        <f>Index!G41</f>
        <v>96.61</v>
      </c>
      <c r="C41" s="56">
        <f t="shared" si="1"/>
        <v>-1.0852871915634332</v>
      </c>
      <c r="D41" s="63">
        <f t="shared" si="2"/>
        <v>-0.16391127018751117</v>
      </c>
      <c r="E41" s="56">
        <f t="shared" si="0"/>
        <v>-0.17565612729902869</v>
      </c>
      <c r="F41" s="63">
        <f t="shared" si="3"/>
        <v>-1.0237510237520731E-2</v>
      </c>
    </row>
    <row r="42" spans="1:6" x14ac:dyDescent="0.2">
      <c r="A42" s="62" t="s">
        <v>43</v>
      </c>
      <c r="B42" s="19">
        <f>Index!G42</f>
        <v>98.35</v>
      </c>
      <c r="C42" s="55">
        <f t="shared" si="1"/>
        <v>2.5547445255474255</v>
      </c>
      <c r="D42" s="61">
        <f t="shared" si="2"/>
        <v>3.6400317171108587</v>
      </c>
      <c r="E42" s="55">
        <f t="shared" si="0"/>
        <v>1.8010557913259451</v>
      </c>
      <c r="F42" s="61">
        <f t="shared" si="3"/>
        <v>-1.8122248387427042</v>
      </c>
    </row>
    <row r="44" spans="1:6" x14ac:dyDescent="0.2">
      <c r="A44" s="3" t="s">
        <v>44</v>
      </c>
    </row>
    <row r="45" spans="1:6" x14ac:dyDescent="0.2">
      <c r="A45" s="4" t="s">
        <v>45</v>
      </c>
    </row>
  </sheetData>
  <mergeCells count="2">
    <mergeCell ref="C4:D4"/>
    <mergeCell ref="E4:F4"/>
  </mergeCells>
  <pageMargins left="0.7" right="0.7" top="0.75" bottom="0.75" header="0.3" footer="0.3"/>
  <pageSetup paperSize="9" scale="8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ED00"/>
    <pageSetUpPr fitToPage="1"/>
  </sheetPr>
  <dimension ref="A1:F45"/>
  <sheetViews>
    <sheetView showGridLines="0" workbookViewId="0"/>
  </sheetViews>
  <sheetFormatPr defaultRowHeight="12" x14ac:dyDescent="0.2"/>
  <cols>
    <col min="1" max="1" width="9.140625" style="1"/>
    <col min="2" max="6" width="16" style="1" customWidth="1"/>
    <col min="7" max="16384" width="9.140625" style="1"/>
  </cols>
  <sheetData>
    <row r="1" spans="1:6" ht="15" x14ac:dyDescent="0.25">
      <c r="A1" s="2" t="s">
        <v>86</v>
      </c>
    </row>
    <row r="2" spans="1:6" x14ac:dyDescent="0.2">
      <c r="A2" s="3" t="str">
        <f>Index!A2</f>
        <v>(Last update: 22 February 2017)</v>
      </c>
    </row>
    <row r="4" spans="1:6" ht="24" customHeight="1" x14ac:dyDescent="0.2">
      <c r="A4" s="54"/>
      <c r="B4" s="53" t="s">
        <v>47</v>
      </c>
      <c r="C4" s="87" t="s">
        <v>96</v>
      </c>
      <c r="D4" s="88"/>
      <c r="E4" s="87" t="s">
        <v>97</v>
      </c>
      <c r="F4" s="88"/>
    </row>
    <row r="5" spans="1:6" ht="24" customHeight="1" x14ac:dyDescent="0.2">
      <c r="A5" s="25"/>
      <c r="B5" s="26" t="s">
        <v>5</v>
      </c>
      <c r="C5" s="26" t="s">
        <v>95</v>
      </c>
      <c r="D5" s="27" t="s">
        <v>72</v>
      </c>
      <c r="E5" s="26" t="s">
        <v>70</v>
      </c>
      <c r="F5" s="27" t="s">
        <v>72</v>
      </c>
    </row>
    <row r="6" spans="1:6" x14ac:dyDescent="0.2">
      <c r="A6" s="11" t="s">
        <v>7</v>
      </c>
      <c r="B6" s="15" t="s">
        <v>46</v>
      </c>
      <c r="C6" s="15" t="s">
        <v>46</v>
      </c>
      <c r="D6" s="74" t="s">
        <v>46</v>
      </c>
      <c r="E6" s="59" t="s">
        <v>46</v>
      </c>
      <c r="F6" s="74" t="s">
        <v>46</v>
      </c>
    </row>
    <row r="7" spans="1:6" x14ac:dyDescent="0.2">
      <c r="A7" s="9" t="s">
        <v>8</v>
      </c>
      <c r="B7" s="16">
        <f>Index!G7</f>
        <v>108.67</v>
      </c>
      <c r="C7" s="16" t="s">
        <v>46</v>
      </c>
      <c r="D7" s="67" t="s">
        <v>46</v>
      </c>
      <c r="E7" s="58" t="s">
        <v>46</v>
      </c>
      <c r="F7" s="67" t="s">
        <v>46</v>
      </c>
    </row>
    <row r="8" spans="1:6" x14ac:dyDescent="0.2">
      <c r="A8" s="5" t="s">
        <v>9</v>
      </c>
      <c r="B8" s="17">
        <f>Index!G8</f>
        <v>108.74</v>
      </c>
      <c r="C8" s="17" t="s">
        <v>46</v>
      </c>
      <c r="D8" s="65" t="s">
        <v>46</v>
      </c>
      <c r="E8" s="57">
        <f t="shared" ref="E8:E42" si="0">(B8/B7-1)*100</f>
        <v>6.4415201987655379E-2</v>
      </c>
      <c r="F8" s="65" t="s">
        <v>46</v>
      </c>
    </row>
    <row r="9" spans="1:6" x14ac:dyDescent="0.2">
      <c r="A9" s="5" t="s">
        <v>10</v>
      </c>
      <c r="B9" s="17">
        <f>Index!G9</f>
        <v>108.36</v>
      </c>
      <c r="C9" s="17" t="s">
        <v>46</v>
      </c>
      <c r="D9" s="65" t="s">
        <v>46</v>
      </c>
      <c r="E9" s="57">
        <f t="shared" si="0"/>
        <v>-0.34945742137207914</v>
      </c>
      <c r="F9" s="65" t="s">
        <v>46</v>
      </c>
    </row>
    <row r="10" spans="1:6" x14ac:dyDescent="0.2">
      <c r="A10" s="5" t="s">
        <v>11</v>
      </c>
      <c r="B10" s="17">
        <f>Index!G10</f>
        <v>108.27</v>
      </c>
      <c r="C10" s="17" t="s">
        <v>46</v>
      </c>
      <c r="D10" s="65" t="s">
        <v>46</v>
      </c>
      <c r="E10" s="57">
        <f t="shared" si="0"/>
        <v>-8.3056478405318934E-2</v>
      </c>
      <c r="F10" s="65" t="s">
        <v>46</v>
      </c>
    </row>
    <row r="11" spans="1:6" x14ac:dyDescent="0.2">
      <c r="A11" s="5" t="s">
        <v>12</v>
      </c>
      <c r="B11" s="17">
        <f>Index!G11</f>
        <v>108.2</v>
      </c>
      <c r="C11" s="17" t="s">
        <v>46</v>
      </c>
      <c r="D11" s="65" t="s">
        <v>46</v>
      </c>
      <c r="E11" s="57">
        <f t="shared" si="0"/>
        <v>-6.4653181860152564E-2</v>
      </c>
      <c r="F11" s="65" t="s">
        <v>46</v>
      </c>
    </row>
    <row r="12" spans="1:6" x14ac:dyDescent="0.2">
      <c r="A12" s="5" t="s">
        <v>13</v>
      </c>
      <c r="B12" s="17">
        <f>Index!G12</f>
        <v>108.44</v>
      </c>
      <c r="C12" s="17" t="s">
        <v>46</v>
      </c>
      <c r="D12" s="65" t="s">
        <v>46</v>
      </c>
      <c r="E12" s="57">
        <f t="shared" si="0"/>
        <v>0.22181146025876952</v>
      </c>
      <c r="F12" s="65" t="s">
        <v>46</v>
      </c>
    </row>
    <row r="13" spans="1:6" x14ac:dyDescent="0.2">
      <c r="A13" s="5" t="s">
        <v>14</v>
      </c>
      <c r="B13" s="17">
        <f>Index!G13</f>
        <v>108.19</v>
      </c>
      <c r="C13" s="17" t="s">
        <v>46</v>
      </c>
      <c r="D13" s="65" t="s">
        <v>46</v>
      </c>
      <c r="E13" s="57">
        <f t="shared" si="0"/>
        <v>-0.23054223533751639</v>
      </c>
      <c r="F13" s="65" t="s">
        <v>46</v>
      </c>
    </row>
    <row r="14" spans="1:6" x14ac:dyDescent="0.2">
      <c r="A14" s="5" t="s">
        <v>15</v>
      </c>
      <c r="B14" s="17">
        <f>Index!G14</f>
        <v>107.59</v>
      </c>
      <c r="C14" s="17" t="s">
        <v>46</v>
      </c>
      <c r="D14" s="65" t="s">
        <v>46</v>
      </c>
      <c r="E14" s="57">
        <f t="shared" si="0"/>
        <v>-0.55457990572140847</v>
      </c>
      <c r="F14" s="65" t="s">
        <v>46</v>
      </c>
    </row>
    <row r="15" spans="1:6" x14ac:dyDescent="0.2">
      <c r="A15" s="5" t="s">
        <v>16</v>
      </c>
      <c r="B15" s="17">
        <f>Index!G15</f>
        <v>107.75</v>
      </c>
      <c r="C15" s="17" t="s">
        <v>46</v>
      </c>
      <c r="D15" s="65" t="s">
        <v>46</v>
      </c>
      <c r="E15" s="57">
        <f t="shared" si="0"/>
        <v>0.14871270564178474</v>
      </c>
      <c r="F15" s="65" t="s">
        <v>46</v>
      </c>
    </row>
    <row r="16" spans="1:6" x14ac:dyDescent="0.2">
      <c r="A16" s="5" t="s">
        <v>17</v>
      </c>
      <c r="B16" s="17">
        <f>Index!G16</f>
        <v>106.79</v>
      </c>
      <c r="C16" s="17" t="s">
        <v>46</v>
      </c>
      <c r="D16" s="65" t="s">
        <v>46</v>
      </c>
      <c r="E16" s="57">
        <f t="shared" si="0"/>
        <v>-0.89095127610208102</v>
      </c>
      <c r="F16" s="65" t="s">
        <v>46</v>
      </c>
    </row>
    <row r="17" spans="1:6" x14ac:dyDescent="0.2">
      <c r="A17" s="7" t="s">
        <v>18</v>
      </c>
      <c r="B17" s="18">
        <f>Index!G17</f>
        <v>105.33</v>
      </c>
      <c r="C17" s="18" t="s">
        <v>46</v>
      </c>
      <c r="D17" s="63" t="s">
        <v>46</v>
      </c>
      <c r="E17" s="56">
        <f t="shared" si="0"/>
        <v>-1.3671692106002498</v>
      </c>
      <c r="F17" s="63" t="s">
        <v>46</v>
      </c>
    </row>
    <row r="18" spans="1:6" x14ac:dyDescent="0.2">
      <c r="A18" s="13" t="s">
        <v>19</v>
      </c>
      <c r="B18" s="19">
        <f>Index!G18</f>
        <v>101.85</v>
      </c>
      <c r="C18" s="19">
        <f>AVERAGE(B7:B18)</f>
        <v>107.34833333333334</v>
      </c>
      <c r="D18" s="61" t="s">
        <v>46</v>
      </c>
      <c r="E18" s="55">
        <f t="shared" si="0"/>
        <v>-3.3039020222158988</v>
      </c>
      <c r="F18" s="61" t="s">
        <v>46</v>
      </c>
    </row>
    <row r="19" spans="1:6" x14ac:dyDescent="0.2">
      <c r="A19" s="9" t="s">
        <v>20</v>
      </c>
      <c r="B19" s="16">
        <f>Index!G19</f>
        <v>98.62</v>
      </c>
      <c r="C19" s="16" t="s">
        <v>46</v>
      </c>
      <c r="D19" s="67" t="s">
        <v>46</v>
      </c>
      <c r="E19" s="58">
        <f t="shared" si="0"/>
        <v>-3.1713303878252219</v>
      </c>
      <c r="F19" s="67" t="s">
        <v>46</v>
      </c>
    </row>
    <row r="20" spans="1:6" x14ac:dyDescent="0.2">
      <c r="A20" s="5" t="s">
        <v>21</v>
      </c>
      <c r="B20" s="17">
        <f>Index!G20</f>
        <v>100.17</v>
      </c>
      <c r="C20" s="17" t="s">
        <v>46</v>
      </c>
      <c r="D20" s="65" t="s">
        <v>46</v>
      </c>
      <c r="E20" s="57">
        <f t="shared" si="0"/>
        <v>1.5716893125126807</v>
      </c>
      <c r="F20" s="65" t="s">
        <v>46</v>
      </c>
    </row>
    <row r="21" spans="1:6" x14ac:dyDescent="0.2">
      <c r="A21" s="5" t="s">
        <v>22</v>
      </c>
      <c r="B21" s="17">
        <f>Index!G21</f>
        <v>101.91</v>
      </c>
      <c r="C21" s="17" t="s">
        <v>46</v>
      </c>
      <c r="D21" s="65" t="s">
        <v>46</v>
      </c>
      <c r="E21" s="57">
        <f t="shared" si="0"/>
        <v>1.7370470200658739</v>
      </c>
      <c r="F21" s="65" t="s">
        <v>46</v>
      </c>
    </row>
    <row r="22" spans="1:6" x14ac:dyDescent="0.2">
      <c r="A22" s="5" t="s">
        <v>23</v>
      </c>
      <c r="B22" s="17">
        <f>Index!G22</f>
        <v>102.01</v>
      </c>
      <c r="C22" s="17" t="s">
        <v>46</v>
      </c>
      <c r="D22" s="65" t="s">
        <v>46</v>
      </c>
      <c r="E22" s="57">
        <f t="shared" si="0"/>
        <v>9.812579727210835E-2</v>
      </c>
      <c r="F22" s="65" t="s">
        <v>46</v>
      </c>
    </row>
    <row r="23" spans="1:6" x14ac:dyDescent="0.2">
      <c r="A23" s="5" t="s">
        <v>24</v>
      </c>
      <c r="B23" s="17">
        <f>Index!G23</f>
        <v>102.96</v>
      </c>
      <c r="C23" s="17" t="s">
        <v>46</v>
      </c>
      <c r="D23" s="65" t="s">
        <v>46</v>
      </c>
      <c r="E23" s="57">
        <f t="shared" si="0"/>
        <v>0.93128124693655501</v>
      </c>
      <c r="F23" s="65" t="s">
        <v>46</v>
      </c>
    </row>
    <row r="24" spans="1:6" x14ac:dyDescent="0.2">
      <c r="A24" s="5" t="s">
        <v>25</v>
      </c>
      <c r="B24" s="17">
        <f>Index!G24</f>
        <v>102.86</v>
      </c>
      <c r="C24" s="17" t="s">
        <v>46</v>
      </c>
      <c r="D24" s="65" t="s">
        <v>46</v>
      </c>
      <c r="E24" s="57">
        <f t="shared" si="0"/>
        <v>-9.7125097125094761E-2</v>
      </c>
      <c r="F24" s="65" t="s">
        <v>46</v>
      </c>
    </row>
    <row r="25" spans="1:6" x14ac:dyDescent="0.2">
      <c r="A25" s="5" t="s">
        <v>26</v>
      </c>
      <c r="B25" s="17">
        <f>Index!G25</f>
        <v>102.14</v>
      </c>
      <c r="C25" s="17" t="s">
        <v>46</v>
      </c>
      <c r="D25" s="65" t="s">
        <v>46</v>
      </c>
      <c r="E25" s="57">
        <f t="shared" si="0"/>
        <v>-0.69998055609565846</v>
      </c>
      <c r="F25" s="65" t="s">
        <v>46</v>
      </c>
    </row>
    <row r="26" spans="1:6" x14ac:dyDescent="0.2">
      <c r="A26" s="5" t="s">
        <v>27</v>
      </c>
      <c r="B26" s="17">
        <f>Index!G26</f>
        <v>99.89</v>
      </c>
      <c r="C26" s="17" t="s">
        <v>46</v>
      </c>
      <c r="D26" s="65" t="s">
        <v>46</v>
      </c>
      <c r="E26" s="57">
        <f t="shared" si="0"/>
        <v>-2.2028588212257727</v>
      </c>
      <c r="F26" s="65" t="s">
        <v>46</v>
      </c>
    </row>
    <row r="27" spans="1:6" x14ac:dyDescent="0.2">
      <c r="A27" s="5" t="s">
        <v>28</v>
      </c>
      <c r="B27" s="17">
        <f>Index!G27</f>
        <v>98.2</v>
      </c>
      <c r="C27" s="17" t="s">
        <v>46</v>
      </c>
      <c r="D27" s="65" t="s">
        <v>46</v>
      </c>
      <c r="E27" s="57">
        <f t="shared" si="0"/>
        <v>-1.6918610471518658</v>
      </c>
      <c r="F27" s="65" t="s">
        <v>46</v>
      </c>
    </row>
    <row r="28" spans="1:6" x14ac:dyDescent="0.2">
      <c r="A28" s="5" t="s">
        <v>29</v>
      </c>
      <c r="B28" s="17">
        <f>Index!G28</f>
        <v>97.68</v>
      </c>
      <c r="C28" s="17" t="s">
        <v>46</v>
      </c>
      <c r="D28" s="65" t="s">
        <v>46</v>
      </c>
      <c r="E28" s="57">
        <f t="shared" si="0"/>
        <v>-0.52953156822810321</v>
      </c>
      <c r="F28" s="65" t="s">
        <v>46</v>
      </c>
    </row>
    <row r="29" spans="1:6" x14ac:dyDescent="0.2">
      <c r="A29" s="7" t="s">
        <v>30</v>
      </c>
      <c r="B29" s="18">
        <f>Index!G29</f>
        <v>97.67</v>
      </c>
      <c r="C29" s="18" t="s">
        <v>46</v>
      </c>
      <c r="D29" s="63" t="s">
        <v>46</v>
      </c>
      <c r="E29" s="56">
        <f t="shared" si="0"/>
        <v>-1.0237510237520731E-2</v>
      </c>
      <c r="F29" s="63" t="s">
        <v>46</v>
      </c>
    </row>
    <row r="30" spans="1:6" x14ac:dyDescent="0.2">
      <c r="A30" s="13" t="s">
        <v>31</v>
      </c>
      <c r="B30" s="19">
        <f>Index!G30</f>
        <v>95.9</v>
      </c>
      <c r="C30" s="19">
        <f>AVERAGE(B19:B30)</f>
        <v>100.00083333333335</v>
      </c>
      <c r="D30" s="61">
        <f>(C30/C18-1)*100</f>
        <v>-6.8445403592665599</v>
      </c>
      <c r="E30" s="55">
        <f t="shared" si="0"/>
        <v>-1.8122248387427042</v>
      </c>
      <c r="F30" s="61">
        <f>(1*E8+2*E9+3*E10+4*E11+5*E12+6*E13+7*E14+8*E15+9*E16+10*E17+11*E18+12*E19+11*E20+10*E21+9*E22+8*E23+7*E24+6*E25+5*E26+4*E27+3*E28+2*E29+1*E30)/12</f>
        <v>-6.940694432008919</v>
      </c>
    </row>
    <row r="31" spans="1:6" x14ac:dyDescent="0.2">
      <c r="A31" s="9" t="s">
        <v>32</v>
      </c>
      <c r="B31" s="16">
        <f>Index!G31</f>
        <v>93.3</v>
      </c>
      <c r="C31" s="16" t="s">
        <v>46</v>
      </c>
      <c r="D31" s="67" t="s">
        <v>46</v>
      </c>
      <c r="E31" s="58">
        <f t="shared" si="0"/>
        <v>-2.7111574556830109</v>
      </c>
      <c r="F31" s="67" t="s">
        <v>46</v>
      </c>
    </row>
    <row r="32" spans="1:6" x14ac:dyDescent="0.2">
      <c r="A32" s="5" t="s">
        <v>33</v>
      </c>
      <c r="B32" s="17">
        <f>Index!G32</f>
        <v>92.07</v>
      </c>
      <c r="C32" s="17" t="s">
        <v>46</v>
      </c>
      <c r="D32" s="65" t="s">
        <v>46</v>
      </c>
      <c r="E32" s="57">
        <f t="shared" si="0"/>
        <v>-1.3183279742765341</v>
      </c>
      <c r="F32" s="65" t="s">
        <v>46</v>
      </c>
    </row>
    <row r="33" spans="1:6" x14ac:dyDescent="0.2">
      <c r="A33" s="5" t="s">
        <v>34</v>
      </c>
      <c r="B33" s="17">
        <f>Index!G33</f>
        <v>93.03</v>
      </c>
      <c r="C33" s="17" t="s">
        <v>46</v>
      </c>
      <c r="D33" s="65" t="s">
        <v>46</v>
      </c>
      <c r="E33" s="57">
        <f t="shared" si="0"/>
        <v>1.0426849136526695</v>
      </c>
      <c r="F33" s="65" t="s">
        <v>46</v>
      </c>
    </row>
    <row r="34" spans="1:6" x14ac:dyDescent="0.2">
      <c r="A34" s="5" t="s">
        <v>35</v>
      </c>
      <c r="B34" s="17">
        <f>Index!G34</f>
        <v>93.1</v>
      </c>
      <c r="C34" s="17" t="s">
        <v>46</v>
      </c>
      <c r="D34" s="65" t="s">
        <v>46</v>
      </c>
      <c r="E34" s="57">
        <f t="shared" si="0"/>
        <v>7.5244544770503019E-2</v>
      </c>
      <c r="F34" s="65" t="s">
        <v>46</v>
      </c>
    </row>
    <row r="35" spans="1:6" x14ac:dyDescent="0.2">
      <c r="A35" s="5" t="s">
        <v>36</v>
      </c>
      <c r="B35" s="17">
        <f>Index!G35</f>
        <v>94.64</v>
      </c>
      <c r="C35" s="17" t="s">
        <v>46</v>
      </c>
      <c r="D35" s="65" t="s">
        <v>46</v>
      </c>
      <c r="E35" s="57">
        <f t="shared" si="0"/>
        <v>1.6541353383458635</v>
      </c>
      <c r="F35" s="65" t="s">
        <v>46</v>
      </c>
    </row>
    <row r="36" spans="1:6" x14ac:dyDescent="0.2">
      <c r="A36" s="5" t="s">
        <v>37</v>
      </c>
      <c r="B36" s="17">
        <f>Index!G36</f>
        <v>96.25</v>
      </c>
      <c r="C36" s="17" t="s">
        <v>46</v>
      </c>
      <c r="D36" s="65" t="s">
        <v>46</v>
      </c>
      <c r="E36" s="57">
        <f t="shared" si="0"/>
        <v>1.7011834319526686</v>
      </c>
      <c r="F36" s="65" t="s">
        <v>46</v>
      </c>
    </row>
    <row r="37" spans="1:6" x14ac:dyDescent="0.2">
      <c r="A37" s="5" t="s">
        <v>38</v>
      </c>
      <c r="B37" s="17">
        <f>Index!G37</f>
        <v>95.29</v>
      </c>
      <c r="C37" s="17" t="s">
        <v>46</v>
      </c>
      <c r="D37" s="65" t="s">
        <v>46</v>
      </c>
      <c r="E37" s="57">
        <f t="shared" si="0"/>
        <v>-0.99740259740258574</v>
      </c>
      <c r="F37" s="65" t="s">
        <v>46</v>
      </c>
    </row>
    <row r="38" spans="1:6" x14ac:dyDescent="0.2">
      <c r="A38" s="5" t="s">
        <v>39</v>
      </c>
      <c r="B38" s="17">
        <f>Index!G38</f>
        <v>94.29</v>
      </c>
      <c r="C38" s="17" t="s">
        <v>46</v>
      </c>
      <c r="D38" s="65" t="s">
        <v>46</v>
      </c>
      <c r="E38" s="57">
        <f t="shared" si="0"/>
        <v>-1.04942806170637</v>
      </c>
      <c r="F38" s="65" t="s">
        <v>46</v>
      </c>
    </row>
    <row r="39" spans="1:6" x14ac:dyDescent="0.2">
      <c r="A39" s="5" t="s">
        <v>40</v>
      </c>
      <c r="B39" s="17">
        <f>Index!G39</f>
        <v>95.26</v>
      </c>
      <c r="C39" s="17" t="s">
        <v>46</v>
      </c>
      <c r="D39" s="65" t="s">
        <v>46</v>
      </c>
      <c r="E39" s="57">
        <f t="shared" si="0"/>
        <v>1.0287411178279804</v>
      </c>
      <c r="F39" s="65" t="s">
        <v>46</v>
      </c>
    </row>
    <row r="40" spans="1:6" x14ac:dyDescent="0.2">
      <c r="A40" s="5" t="s">
        <v>41</v>
      </c>
      <c r="B40" s="17">
        <f>Index!G40</f>
        <v>96.78</v>
      </c>
      <c r="C40" s="17" t="s">
        <v>46</v>
      </c>
      <c r="D40" s="65" t="s">
        <v>46</v>
      </c>
      <c r="E40" s="57">
        <f t="shared" si="0"/>
        <v>1.5956330044089917</v>
      </c>
      <c r="F40" s="65" t="s">
        <v>46</v>
      </c>
    </row>
    <row r="41" spans="1:6" x14ac:dyDescent="0.2">
      <c r="A41" s="7" t="s">
        <v>42</v>
      </c>
      <c r="B41" s="18">
        <f>Index!G41</f>
        <v>96.61</v>
      </c>
      <c r="C41" s="18" t="s">
        <v>46</v>
      </c>
      <c r="D41" s="63" t="s">
        <v>46</v>
      </c>
      <c r="E41" s="56">
        <f t="shared" si="0"/>
        <v>-0.17565612729902869</v>
      </c>
      <c r="F41" s="63" t="s">
        <v>46</v>
      </c>
    </row>
    <row r="42" spans="1:6" x14ac:dyDescent="0.2">
      <c r="A42" s="13" t="s">
        <v>43</v>
      </c>
      <c r="B42" s="19">
        <f>Index!G42</f>
        <v>98.35</v>
      </c>
      <c r="C42" s="19">
        <f>AVERAGE(B31:B42)</f>
        <v>94.914166666666645</v>
      </c>
      <c r="D42" s="61">
        <f>(C42/C30-1)*100</f>
        <v>-5.0866242781310467</v>
      </c>
      <c r="E42" s="55">
        <f t="shared" si="0"/>
        <v>1.8010557913259451</v>
      </c>
      <c r="F42" s="61">
        <f>(1*E20+2*E21+3*E22+4*E23+5*E24+6*E25+7*E26+8*E27+9*E28+10*E29+11*E30+12*E31+11*E32+10*E33+9*E34+8*E35+7*E36+6*E37+5*E38+4*E39+3*E40+2*E41+1*E42)/12</f>
        <v>-5.0873154121172863</v>
      </c>
    </row>
    <row r="44" spans="1:6" x14ac:dyDescent="0.2">
      <c r="A44" s="3" t="s">
        <v>44</v>
      </c>
    </row>
    <row r="45" spans="1:6" x14ac:dyDescent="0.2">
      <c r="A45" s="4" t="s">
        <v>45</v>
      </c>
    </row>
  </sheetData>
  <mergeCells count="2">
    <mergeCell ref="C4:D4"/>
    <mergeCell ref="E4:F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4494"/>
    <pageSetUpPr fitToPage="1"/>
  </sheetPr>
  <dimension ref="A1:H11"/>
  <sheetViews>
    <sheetView showGridLines="0" workbookViewId="0"/>
  </sheetViews>
  <sheetFormatPr defaultRowHeight="12" x14ac:dyDescent="0.2"/>
  <cols>
    <col min="1" max="1" width="9.140625" style="1"/>
    <col min="2" max="8" width="16" style="1" customWidth="1"/>
    <col min="9" max="16384" width="9.140625" style="1"/>
  </cols>
  <sheetData>
    <row r="1" spans="1:8" ht="15" x14ac:dyDescent="0.25">
      <c r="A1" s="2" t="s">
        <v>77</v>
      </c>
    </row>
    <row r="2" spans="1:8" x14ac:dyDescent="0.2">
      <c r="A2" s="3" t="s">
        <v>87</v>
      </c>
    </row>
    <row r="4" spans="1:8" ht="24" customHeight="1" x14ac:dyDescent="0.2">
      <c r="A4" s="31"/>
      <c r="B4" s="87" t="s">
        <v>49</v>
      </c>
      <c r="C4" s="88"/>
      <c r="D4" s="88"/>
      <c r="E4" s="88"/>
      <c r="F4" s="88"/>
      <c r="G4" s="88"/>
      <c r="H4" s="88"/>
    </row>
    <row r="5" spans="1:8" ht="24" customHeight="1" x14ac:dyDescent="0.2">
      <c r="A5" s="25"/>
      <c r="B5" s="26" t="s">
        <v>0</v>
      </c>
      <c r="C5" s="27" t="s">
        <v>1</v>
      </c>
      <c r="D5" s="26" t="s">
        <v>2</v>
      </c>
      <c r="E5" s="27" t="s">
        <v>3</v>
      </c>
      <c r="F5" s="27" t="s">
        <v>4</v>
      </c>
      <c r="G5" s="27" t="s">
        <v>5</v>
      </c>
      <c r="H5" s="27" t="s">
        <v>6</v>
      </c>
    </row>
    <row r="6" spans="1:8" x14ac:dyDescent="0.2">
      <c r="A6" s="38" t="s">
        <v>58</v>
      </c>
      <c r="B6" s="37">
        <v>1000</v>
      </c>
      <c r="C6" s="36">
        <v>694.36</v>
      </c>
      <c r="D6" s="37">
        <v>122.61</v>
      </c>
      <c r="E6" s="36">
        <v>74.95</v>
      </c>
      <c r="F6" s="36">
        <v>266.49</v>
      </c>
      <c r="G6" s="36">
        <v>108.07</v>
      </c>
      <c r="H6" s="36">
        <v>427.87</v>
      </c>
    </row>
    <row r="7" spans="1:8" x14ac:dyDescent="0.2">
      <c r="A7" s="7" t="s">
        <v>55</v>
      </c>
      <c r="B7" s="18">
        <v>1000</v>
      </c>
      <c r="C7" s="8">
        <v>697.33</v>
      </c>
      <c r="D7" s="18">
        <v>122.16</v>
      </c>
      <c r="E7" s="8">
        <v>74.45</v>
      </c>
      <c r="F7" s="8">
        <v>262.86</v>
      </c>
      <c r="G7" s="8">
        <v>106.06</v>
      </c>
      <c r="H7" s="8">
        <v>434.47</v>
      </c>
    </row>
    <row r="8" spans="1:8" x14ac:dyDescent="0.2">
      <c r="A8" s="13" t="s">
        <v>57</v>
      </c>
      <c r="B8" s="19">
        <v>1000</v>
      </c>
      <c r="C8" s="14">
        <v>707.28</v>
      </c>
      <c r="D8" s="19">
        <v>121.26</v>
      </c>
      <c r="E8" s="14">
        <v>74.069999999999993</v>
      </c>
      <c r="F8" s="14">
        <v>265.45999999999998</v>
      </c>
      <c r="G8" s="14">
        <v>97.4</v>
      </c>
      <c r="H8" s="14">
        <v>441.82</v>
      </c>
    </row>
    <row r="10" spans="1:8" x14ac:dyDescent="0.2">
      <c r="A10" s="3" t="s">
        <v>44</v>
      </c>
    </row>
    <row r="11" spans="1:8" x14ac:dyDescent="0.2">
      <c r="A11" s="4" t="s">
        <v>76</v>
      </c>
    </row>
  </sheetData>
  <mergeCells count="1">
    <mergeCell ref="B4:H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5C6C8"/>
  </sheetPr>
  <dimension ref="A1:O45"/>
  <sheetViews>
    <sheetView showGridLines="0" workbookViewId="0"/>
  </sheetViews>
  <sheetFormatPr defaultRowHeight="12" x14ac:dyDescent="0.2"/>
  <cols>
    <col min="1" max="1" width="9.140625" style="1"/>
    <col min="2" max="15" width="16" style="1" customWidth="1"/>
    <col min="16" max="16384" width="9.140625" style="1"/>
  </cols>
  <sheetData>
    <row r="1" spans="1:15" ht="15" x14ac:dyDescent="0.25">
      <c r="A1" s="2" t="s">
        <v>78</v>
      </c>
    </row>
    <row r="2" spans="1:15" x14ac:dyDescent="0.2">
      <c r="A2" s="3" t="str">
        <f>Index!A2</f>
        <v>(Last update: 22 February 2017)</v>
      </c>
    </row>
    <row r="4" spans="1:15" ht="24" customHeight="1" x14ac:dyDescent="0.2">
      <c r="A4" s="33"/>
      <c r="B4" s="87" t="s">
        <v>50</v>
      </c>
      <c r="C4" s="88"/>
      <c r="D4" s="88"/>
      <c r="E4" s="88"/>
      <c r="F4" s="88"/>
      <c r="G4" s="87" t="s">
        <v>49</v>
      </c>
      <c r="H4" s="88"/>
      <c r="I4" s="88"/>
      <c r="J4" s="88"/>
      <c r="K4" s="88"/>
      <c r="L4" s="32" t="s">
        <v>51</v>
      </c>
      <c r="M4" s="42" t="s">
        <v>52</v>
      </c>
      <c r="N4" s="87" t="s">
        <v>47</v>
      </c>
      <c r="O4" s="88"/>
    </row>
    <row r="5" spans="1:15" ht="24" customHeight="1" x14ac:dyDescent="0.2">
      <c r="A5" s="25"/>
      <c r="B5" s="26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6" t="s">
        <v>2</v>
      </c>
      <c r="H5" s="27" t="s">
        <v>3</v>
      </c>
      <c r="I5" s="27" t="s">
        <v>4</v>
      </c>
      <c r="J5" s="27" t="s">
        <v>5</v>
      </c>
      <c r="K5" s="27" t="s">
        <v>6</v>
      </c>
      <c r="L5" s="26" t="s">
        <v>0</v>
      </c>
      <c r="M5" s="43" t="s">
        <v>0</v>
      </c>
      <c r="N5" s="27" t="s">
        <v>0</v>
      </c>
      <c r="O5" s="29" t="s">
        <v>59</v>
      </c>
    </row>
    <row r="6" spans="1:15" x14ac:dyDescent="0.2">
      <c r="A6" s="11" t="s">
        <v>7</v>
      </c>
      <c r="B6" s="15" t="s">
        <v>46</v>
      </c>
      <c r="C6" s="12" t="s">
        <v>46</v>
      </c>
      <c r="D6" s="12" t="s">
        <v>46</v>
      </c>
      <c r="E6" s="12" t="s">
        <v>46</v>
      </c>
      <c r="F6" s="12" t="s">
        <v>46</v>
      </c>
      <c r="G6" s="15" t="s">
        <v>46</v>
      </c>
      <c r="H6" s="12" t="s">
        <v>46</v>
      </c>
      <c r="I6" s="12" t="s">
        <v>46</v>
      </c>
      <c r="J6" s="12" t="s">
        <v>46</v>
      </c>
      <c r="K6" s="12" t="s">
        <v>46</v>
      </c>
      <c r="L6" s="15" t="s">
        <v>46</v>
      </c>
      <c r="M6" s="44">
        <f>Index!B6</f>
        <v>100.11</v>
      </c>
      <c r="N6" s="12" t="s">
        <v>46</v>
      </c>
      <c r="O6" s="12" t="s">
        <v>46</v>
      </c>
    </row>
    <row r="7" spans="1:15" x14ac:dyDescent="0.2">
      <c r="A7" s="9" t="s">
        <v>8</v>
      </c>
      <c r="B7" s="16">
        <f>Index!D7/Index!D6*100</f>
        <v>100.32365732780417</v>
      </c>
      <c r="C7" s="10">
        <f>Index!E7/Index!E6*100</f>
        <v>100.604473100947</v>
      </c>
      <c r="D7" s="10">
        <f>Index!F7/Index!F6*100</f>
        <v>96.134786917740328</v>
      </c>
      <c r="E7" s="10">
        <f>Index!G7/Index!G6*100</f>
        <v>99.972401103955846</v>
      </c>
      <c r="F7" s="10">
        <f>Index!H7/Index!H6*100</f>
        <v>99.602689486552563</v>
      </c>
      <c r="G7" s="16">
        <f>'Item weights'!D$6</f>
        <v>122.61</v>
      </c>
      <c r="H7" s="10">
        <f>'Item weights'!E$6</f>
        <v>74.95</v>
      </c>
      <c r="I7" s="10">
        <f>'Item weights'!F$6</f>
        <v>266.49</v>
      </c>
      <c r="J7" s="10">
        <f>'Item weights'!G$6</f>
        <v>108.07</v>
      </c>
      <c r="K7" s="10">
        <f>'Item weights'!H$6</f>
        <v>427.87</v>
      </c>
      <c r="L7" s="16">
        <f>(B7*G7+C7*H7+D7*I7+E7*J7+F7*K7)/(G7+H7+I7+J7+K7)</f>
        <v>98.881957207074493</v>
      </c>
      <c r="M7" s="45">
        <f>M6*L7/100</f>
        <v>98.990727360002268</v>
      </c>
      <c r="N7" s="10">
        <f>Index!B7</f>
        <v>98.99</v>
      </c>
      <c r="O7" s="10">
        <f t="shared" ref="O7:O42" si="0">M7-N7</f>
        <v>7.2736000227280329E-4</v>
      </c>
    </row>
    <row r="8" spans="1:15" x14ac:dyDescent="0.2">
      <c r="A8" s="5" t="s">
        <v>9</v>
      </c>
      <c r="B8" s="17">
        <f>Index!D8/Index!D6*100</f>
        <v>100.40457165975522</v>
      </c>
      <c r="C8" s="6">
        <f>Index!E8/Index!E6*100</f>
        <v>100.15111827523675</v>
      </c>
      <c r="D8" s="6">
        <f>Index!F8/Index!F6*100</f>
        <v>96.531219028741333</v>
      </c>
      <c r="E8" s="6">
        <f>Index!G8/Index!G6*100</f>
        <v>100.03679852805887</v>
      </c>
      <c r="F8" s="6">
        <f>Index!H8/Index!H6*100</f>
        <v>100.11206193969031</v>
      </c>
      <c r="G8" s="17">
        <f>'Item weights'!D$6</f>
        <v>122.61</v>
      </c>
      <c r="H8" s="6">
        <f>'Item weights'!E$6</f>
        <v>74.95</v>
      </c>
      <c r="I8" s="6">
        <f>'Item weights'!F$6</f>
        <v>266.49</v>
      </c>
      <c r="J8" s="6">
        <f>'Item weights'!G$6</f>
        <v>108.07</v>
      </c>
      <c r="K8" s="6">
        <f>'Item weights'!H$6</f>
        <v>427.87</v>
      </c>
      <c r="L8" s="17">
        <f t="shared" ref="L8:L42" si="1">(B8*G8+C8*H8+D8*I8+E8*J8+F8*K8)/(G8+H8+I8+J8+K8)</f>
        <v>99.188452048483967</v>
      </c>
      <c r="M8" s="46">
        <f>M6*L8/100</f>
        <v>99.297559345737298</v>
      </c>
      <c r="N8" s="6">
        <f>Index!B8</f>
        <v>99.3</v>
      </c>
      <c r="O8" s="6">
        <f t="shared" si="0"/>
        <v>-2.4406542626991268E-3</v>
      </c>
    </row>
    <row r="9" spans="1:15" x14ac:dyDescent="0.2">
      <c r="A9" s="5" t="s">
        <v>10</v>
      </c>
      <c r="B9" s="17">
        <f>Index!D9/Index!D6*100</f>
        <v>100.47537170021239</v>
      </c>
      <c r="C9" s="6">
        <f>Index!E9/Index!E6*100</f>
        <v>99.687688897844041</v>
      </c>
      <c r="D9" s="6">
        <f>Index!F9/Index!F6*100</f>
        <v>99.950445986124876</v>
      </c>
      <c r="E9" s="6">
        <f>Index!G9/Index!G6*100</f>
        <v>99.687212511499538</v>
      </c>
      <c r="F9" s="6">
        <f>Index!H9/Index!H6*100</f>
        <v>100.30562347188263</v>
      </c>
      <c r="G9" s="17">
        <f>'Item weights'!D$6</f>
        <v>122.61</v>
      </c>
      <c r="H9" s="6">
        <f>'Item weights'!E$6</f>
        <v>74.95</v>
      </c>
      <c r="I9" s="6">
        <f>'Item weights'!F$6</f>
        <v>266.49</v>
      </c>
      <c r="J9" s="6">
        <f>'Item weights'!G$6</f>
        <v>108.07</v>
      </c>
      <c r="K9" s="6">
        <f>'Item weights'!H$6</f>
        <v>427.87</v>
      </c>
      <c r="L9" s="17">
        <f t="shared" si="1"/>
        <v>100.1186373153042</v>
      </c>
      <c r="M9" s="46">
        <f>M6*L9/100</f>
        <v>100.22876781635102</v>
      </c>
      <c r="N9" s="6">
        <f>Index!B9</f>
        <v>100.23</v>
      </c>
      <c r="O9" s="6">
        <f t="shared" si="0"/>
        <v>-1.2321836489803673E-3</v>
      </c>
    </row>
    <row r="10" spans="1:15" x14ac:dyDescent="0.2">
      <c r="A10" s="5" t="s">
        <v>11</v>
      </c>
      <c r="B10" s="17">
        <f>Index!D10/Index!D6*100</f>
        <v>100.44502882573076</v>
      </c>
      <c r="C10" s="6">
        <f>Index!E10/Index!E6*100</f>
        <v>99.556719725972187</v>
      </c>
      <c r="D10" s="6">
        <f>Index!F10/Index!F6*100</f>
        <v>100.38652130822597</v>
      </c>
      <c r="E10" s="6">
        <f>Index!G10/Index!G6*100</f>
        <v>99.604415823367049</v>
      </c>
      <c r="F10" s="6">
        <f>Index!H10/Index!H6*100</f>
        <v>100.43806030969846</v>
      </c>
      <c r="G10" s="17">
        <f>'Item weights'!D$6</f>
        <v>122.61</v>
      </c>
      <c r="H10" s="6">
        <f>'Item weights'!E$6</f>
        <v>74.95</v>
      </c>
      <c r="I10" s="6">
        <f>'Item weights'!F$6</f>
        <v>266.49</v>
      </c>
      <c r="J10" s="6">
        <f>'Item weights'!G$6</f>
        <v>108.07</v>
      </c>
      <c r="K10" s="6">
        <f>'Item weights'!H$6</f>
        <v>427.87</v>
      </c>
      <c r="L10" s="17">
        <f t="shared" si="1"/>
        <v>100.26902996425521</v>
      </c>
      <c r="M10" s="46">
        <f>M6*L10/100</f>
        <v>100.37932589721589</v>
      </c>
      <c r="N10" s="6">
        <f>Index!B10</f>
        <v>100.38</v>
      </c>
      <c r="O10" s="6">
        <f t="shared" si="0"/>
        <v>-6.7410278410307001E-4</v>
      </c>
    </row>
    <row r="11" spans="1:15" x14ac:dyDescent="0.2">
      <c r="A11" s="5" t="s">
        <v>12</v>
      </c>
      <c r="B11" s="17">
        <f>Index!D11/Index!D6*100</f>
        <v>100.52594315768179</v>
      </c>
      <c r="C11" s="6">
        <f>Index!E11/Index!E6*100</f>
        <v>99.274632278863592</v>
      </c>
      <c r="D11" s="6">
        <f>Index!F11/Index!F6*100</f>
        <v>100.31714568880079</v>
      </c>
      <c r="E11" s="6">
        <f>Index!G11/Index!G6*100</f>
        <v>99.540018399264028</v>
      </c>
      <c r="F11" s="6">
        <f>Index!H11/Index!H6*100</f>
        <v>100.2750611246944</v>
      </c>
      <c r="G11" s="17">
        <f>'Item weights'!D$6</f>
        <v>122.61</v>
      </c>
      <c r="H11" s="6">
        <f>'Item weights'!E$6</f>
        <v>74.95</v>
      </c>
      <c r="I11" s="6">
        <f>'Item weights'!F$6</f>
        <v>266.49</v>
      </c>
      <c r="J11" s="6">
        <f>'Item weights'!G$6</f>
        <v>108.07</v>
      </c>
      <c r="K11" s="6">
        <f>'Item weights'!H$6</f>
        <v>427.87</v>
      </c>
      <c r="L11" s="17">
        <f t="shared" si="1"/>
        <v>100.1626175524797</v>
      </c>
      <c r="M11" s="46">
        <f>M6*L11/100</f>
        <v>100.27279643178743</v>
      </c>
      <c r="N11" s="6">
        <f>Index!B11</f>
        <v>100.27</v>
      </c>
      <c r="O11" s="6">
        <f t="shared" si="0"/>
        <v>2.7964317874307199E-3</v>
      </c>
    </row>
    <row r="12" spans="1:15" x14ac:dyDescent="0.2">
      <c r="A12" s="5" t="s">
        <v>13</v>
      </c>
      <c r="B12" s="17">
        <f>Index!D12/Index!D6*100</f>
        <v>100.44502882573076</v>
      </c>
      <c r="C12" s="6">
        <f>Index!E12/Index!E6*100</f>
        <v>99.294781382228493</v>
      </c>
      <c r="D12" s="6">
        <f>Index!F12/Index!F6*100</f>
        <v>99.910802775024777</v>
      </c>
      <c r="E12" s="6">
        <f>Index!G12/Index!G6*100</f>
        <v>99.760809567617287</v>
      </c>
      <c r="F12" s="6">
        <f>Index!H12/Index!H6*100</f>
        <v>100.73349633251834</v>
      </c>
      <c r="G12" s="17">
        <f>'Item weights'!D$6</f>
        <v>122.61</v>
      </c>
      <c r="H12" s="6">
        <f>'Item weights'!E$6</f>
        <v>74.95</v>
      </c>
      <c r="I12" s="6">
        <f>'Item weights'!F$6</f>
        <v>266.49</v>
      </c>
      <c r="J12" s="6">
        <f>'Item weights'!G$6</f>
        <v>108.07</v>
      </c>
      <c r="K12" s="6">
        <f>'Item weights'!H$6</f>
        <v>427.87</v>
      </c>
      <c r="L12" s="17">
        <f t="shared" si="1"/>
        <v>100.26593310553531</v>
      </c>
      <c r="M12" s="46">
        <f>M6*L12/100</f>
        <v>100.3762256319514</v>
      </c>
      <c r="N12" s="6">
        <f>Index!B12</f>
        <v>100.38</v>
      </c>
      <c r="O12" s="6">
        <f t="shared" si="0"/>
        <v>-3.7743680485959885E-3</v>
      </c>
    </row>
    <row r="13" spans="1:15" x14ac:dyDescent="0.2">
      <c r="A13" s="5" t="s">
        <v>14</v>
      </c>
      <c r="B13" s="17">
        <f>Index!D13/Index!D6*100</f>
        <v>100.58662890664509</v>
      </c>
      <c r="C13" s="6">
        <f>Index!E13/Index!E6*100</f>
        <v>98.458593592585132</v>
      </c>
      <c r="D13" s="6">
        <f>Index!F13/Index!F6*100</f>
        <v>96.233894945490576</v>
      </c>
      <c r="E13" s="6">
        <f>Index!G13/Index!G6*100</f>
        <v>99.530818767249301</v>
      </c>
      <c r="F13" s="6">
        <f>Index!H13/Index!H6*100</f>
        <v>101.67074164629177</v>
      </c>
      <c r="G13" s="17">
        <f>'Item weights'!D$6</f>
        <v>122.61</v>
      </c>
      <c r="H13" s="6">
        <f>'Item weights'!E$6</f>
        <v>74.95</v>
      </c>
      <c r="I13" s="6">
        <f>'Item weights'!F$6</f>
        <v>266.49</v>
      </c>
      <c r="J13" s="6">
        <f>'Item weights'!G$6</f>
        <v>108.07</v>
      </c>
      <c r="K13" s="6">
        <f>'Item weights'!H$6</f>
        <v>427.87</v>
      </c>
      <c r="L13" s="17">
        <f t="shared" si="1"/>
        <v>99.616920805615351</v>
      </c>
      <c r="M13" s="46">
        <f>M6*L13/100</f>
        <v>99.726499418501533</v>
      </c>
      <c r="N13" s="6">
        <f>Index!B13</f>
        <v>99.72</v>
      </c>
      <c r="O13" s="6">
        <f t="shared" si="0"/>
        <v>6.4994185015336825E-3</v>
      </c>
    </row>
    <row r="14" spans="1:15" x14ac:dyDescent="0.2">
      <c r="A14" s="5" t="s">
        <v>15</v>
      </c>
      <c r="B14" s="17">
        <f>Index!D14/Index!D6*100</f>
        <v>100.60685748963284</v>
      </c>
      <c r="C14" s="6">
        <f>Index!E14/Index!E6*100</f>
        <v>97.733225871448724</v>
      </c>
      <c r="D14" s="6">
        <f>Index!F14/Index!F6*100</f>
        <v>96.610505450941517</v>
      </c>
      <c r="E14" s="6">
        <f>Index!G14/Index!G6*100</f>
        <v>98.97884084636614</v>
      </c>
      <c r="F14" s="6">
        <f>Index!H14/Index!H6*100</f>
        <v>101.96617766911167</v>
      </c>
      <c r="G14" s="17">
        <f>'Item weights'!D$6</f>
        <v>122.61</v>
      </c>
      <c r="H14" s="6">
        <f>'Item weights'!E$6</f>
        <v>74.95</v>
      </c>
      <c r="I14" s="6">
        <f>'Item weights'!F$6</f>
        <v>266.49</v>
      </c>
      <c r="J14" s="6">
        <f>'Item weights'!G$6</f>
        <v>108.07</v>
      </c>
      <c r="K14" s="6">
        <f>'Item weights'!H$6</f>
        <v>427.87</v>
      </c>
      <c r="L14" s="17">
        <f t="shared" si="1"/>
        <v>99.732154764587605</v>
      </c>
      <c r="M14" s="46">
        <f>M6*L14/100</f>
        <v>99.841860134828664</v>
      </c>
      <c r="N14" s="6">
        <f>Index!B14</f>
        <v>99.84</v>
      </c>
      <c r="O14" s="6">
        <f t="shared" si="0"/>
        <v>1.8601348286608754E-3</v>
      </c>
    </row>
    <row r="15" spans="1:15" x14ac:dyDescent="0.2">
      <c r="A15" s="5" t="s">
        <v>16</v>
      </c>
      <c r="B15" s="17">
        <f>Index!D15/Index!D6*100</f>
        <v>100.61697178112674</v>
      </c>
      <c r="C15" s="6">
        <f>Index!E15/Index!E6*100</f>
        <v>98.226878903888775</v>
      </c>
      <c r="D15" s="6">
        <f>Index!F15/Index!F6*100</f>
        <v>99.781962338949455</v>
      </c>
      <c r="E15" s="6">
        <f>Index!G15/Index!G6*100</f>
        <v>99.12603495860165</v>
      </c>
      <c r="F15" s="6">
        <f>Index!H15/Index!H6*100</f>
        <v>100.88630806845967</v>
      </c>
      <c r="G15" s="17">
        <f>'Item weights'!D$6</f>
        <v>122.61</v>
      </c>
      <c r="H15" s="6">
        <f>'Item weights'!E$6</f>
        <v>74.95</v>
      </c>
      <c r="I15" s="6">
        <f>'Item weights'!F$6</f>
        <v>266.49</v>
      </c>
      <c r="J15" s="6">
        <f>'Item weights'!G$6</f>
        <v>108.07</v>
      </c>
      <c r="K15" s="6">
        <f>'Item weights'!H$6</f>
        <v>427.87</v>
      </c>
      <c r="L15" s="17">
        <f t="shared" si="1"/>
        <v>100.16942355310051</v>
      </c>
      <c r="M15" s="46">
        <f>M6*L15/100</f>
        <v>100.27960991900892</v>
      </c>
      <c r="N15" s="6">
        <f>Index!B15</f>
        <v>100.28</v>
      </c>
      <c r="O15" s="6">
        <f t="shared" si="0"/>
        <v>-3.9008099108173155E-4</v>
      </c>
    </row>
    <row r="16" spans="1:15" x14ac:dyDescent="0.2">
      <c r="A16" s="5" t="s">
        <v>17</v>
      </c>
      <c r="B16" s="17">
        <f>Index!D16/Index!D6*100</f>
        <v>100.66754323859612</v>
      </c>
      <c r="C16" s="6">
        <f>Index!E16/Index!E6*100</f>
        <v>98.569413661092071</v>
      </c>
      <c r="D16" s="6">
        <f>Index!F16/Index!F6*100</f>
        <v>100.12884043607532</v>
      </c>
      <c r="E16" s="6">
        <f>Index!G16/Index!G6*100</f>
        <v>98.242870285188602</v>
      </c>
      <c r="F16" s="6">
        <f>Index!H16/Index!H6*100</f>
        <v>100.68255908720457</v>
      </c>
      <c r="G16" s="17">
        <f>'Item weights'!D$6</f>
        <v>122.61</v>
      </c>
      <c r="H16" s="6">
        <f>'Item weights'!E$6</f>
        <v>74.95</v>
      </c>
      <c r="I16" s="6">
        <f>'Item weights'!F$6</f>
        <v>266.49</v>
      </c>
      <c r="J16" s="6">
        <f>'Item weights'!G$6</f>
        <v>108.07</v>
      </c>
      <c r="K16" s="6">
        <f>'Item weights'!H$6</f>
        <v>427.87</v>
      </c>
      <c r="L16" s="17">
        <f t="shared" si="1"/>
        <v>100.11111437769917</v>
      </c>
      <c r="M16" s="46">
        <f>M6*L16/100</f>
        <v>100.22123660351464</v>
      </c>
      <c r="N16" s="6">
        <f>Index!B16</f>
        <v>100.22</v>
      </c>
      <c r="O16" s="6">
        <f t="shared" si="0"/>
        <v>1.2366035146413878E-3</v>
      </c>
    </row>
    <row r="17" spans="1:15" x14ac:dyDescent="0.2">
      <c r="A17" s="7" t="s">
        <v>18</v>
      </c>
      <c r="B17" s="18">
        <f>Index!D17/Index!D6*100</f>
        <v>100.59674319813897</v>
      </c>
      <c r="C17" s="8">
        <f>Index!E17/Index!E6*100</f>
        <v>98.901873866612931</v>
      </c>
      <c r="D17" s="8">
        <f>Index!F17/Index!F6*100</f>
        <v>100.17839444995045</v>
      </c>
      <c r="E17" s="8">
        <f>Index!G17/Index!G6*100</f>
        <v>96.899724011039552</v>
      </c>
      <c r="F17" s="8">
        <f>Index!H17/Index!H6*100</f>
        <v>100.5195599022005</v>
      </c>
      <c r="G17" s="18">
        <f>'Item weights'!D$6</f>
        <v>122.61</v>
      </c>
      <c r="H17" s="8">
        <f>'Item weights'!E$6</f>
        <v>74.95</v>
      </c>
      <c r="I17" s="8">
        <f>'Item weights'!F$6</f>
        <v>266.49</v>
      </c>
      <c r="J17" s="8">
        <f>'Item weights'!G$6</f>
        <v>108.07</v>
      </c>
      <c r="K17" s="8">
        <f>'Item weights'!H$6</f>
        <v>427.87</v>
      </c>
      <c r="L17" s="18">
        <f t="shared" si="1"/>
        <v>99.925658992611261</v>
      </c>
      <c r="M17" s="47">
        <f>M6*L17/100</f>
        <v>100.03557721750315</v>
      </c>
      <c r="N17" s="8">
        <f>Index!B17</f>
        <v>100.04</v>
      </c>
      <c r="O17" s="8">
        <f t="shared" si="0"/>
        <v>-4.4227824968601226E-3</v>
      </c>
    </row>
    <row r="18" spans="1:15" x14ac:dyDescent="0.2">
      <c r="A18" s="13" t="s">
        <v>19</v>
      </c>
      <c r="B18" s="19">
        <f>Index!D18/Index!D6*100</f>
        <v>100.54617174066955</v>
      </c>
      <c r="C18" s="14">
        <f>Index!E18/Index!E6*100</f>
        <v>99.022768486802335</v>
      </c>
      <c r="D18" s="14">
        <f>Index!F18/Index!F6*100</f>
        <v>99.960356788899901</v>
      </c>
      <c r="E18" s="14">
        <f>Index!G18/Index!G6*100</f>
        <v>93.698252069917203</v>
      </c>
      <c r="F18" s="14">
        <f>Index!H18/Index!H6*100</f>
        <v>101.24286878565607</v>
      </c>
      <c r="G18" s="19">
        <f>'Item weights'!D$6</f>
        <v>122.61</v>
      </c>
      <c r="H18" s="14">
        <f>'Item weights'!E$6</f>
        <v>74.95</v>
      </c>
      <c r="I18" s="14">
        <f>'Item weights'!F$6</f>
        <v>266.49</v>
      </c>
      <c r="J18" s="14">
        <f>'Item weights'!G$6</f>
        <v>108.07</v>
      </c>
      <c r="K18" s="14">
        <f>'Item weights'!H$6</f>
        <v>427.87</v>
      </c>
      <c r="L18" s="19">
        <f t="shared" si="1"/>
        <v>99.833912803525919</v>
      </c>
      <c r="M18" s="48">
        <f>M6*L18/100</f>
        <v>99.943730107609795</v>
      </c>
      <c r="N18" s="14">
        <f>Index!B18</f>
        <v>99.94</v>
      </c>
      <c r="O18" s="14">
        <f t="shared" si="0"/>
        <v>3.7301076097975283E-3</v>
      </c>
    </row>
    <row r="19" spans="1:15" x14ac:dyDescent="0.2">
      <c r="A19" s="9" t="s">
        <v>20</v>
      </c>
      <c r="B19" s="16">
        <f>Index!D19/Index!D18*100</f>
        <v>100.18106830298763</v>
      </c>
      <c r="C19" s="10">
        <f>Index!E19/Index!E18*100</f>
        <v>100.71217824804151</v>
      </c>
      <c r="D19" s="10">
        <f>Index!F19/Index!F18*100</f>
        <v>96.103509815585966</v>
      </c>
      <c r="E19" s="10">
        <f>Index!G19/Index!G18*100</f>
        <v>96.828669612174778</v>
      </c>
      <c r="F19" s="10">
        <f>Index!H19/Index!H18*100</f>
        <v>99.396256792111089</v>
      </c>
      <c r="G19" s="16">
        <f>'Item weights'!D$7</f>
        <v>122.16</v>
      </c>
      <c r="H19" s="10">
        <f>'Item weights'!E$7</f>
        <v>74.45</v>
      </c>
      <c r="I19" s="10">
        <f>'Item weights'!F$7</f>
        <v>262.86</v>
      </c>
      <c r="J19" s="10">
        <f>'Item weights'!G$7</f>
        <v>106.06</v>
      </c>
      <c r="K19" s="10">
        <f>'Item weights'!H$7</f>
        <v>434.47</v>
      </c>
      <c r="L19" s="16">
        <f t="shared" si="1"/>
        <v>98.452249952120354</v>
      </c>
      <c r="M19" s="45">
        <f>M18*L19/100</f>
        <v>98.39685097701657</v>
      </c>
      <c r="N19" s="10">
        <f>Index!B19</f>
        <v>98.4</v>
      </c>
      <c r="O19" s="10">
        <f t="shared" si="0"/>
        <v>-3.1490229834361116E-3</v>
      </c>
    </row>
    <row r="20" spans="1:15" x14ac:dyDescent="0.2">
      <c r="A20" s="5" t="s">
        <v>21</v>
      </c>
      <c r="B20" s="17">
        <f>Index!D20/Index!D18*100</f>
        <v>100.3923146564732</v>
      </c>
      <c r="C20" s="6">
        <f>Index!E20/Index!E18*100</f>
        <v>101.53627022077525</v>
      </c>
      <c r="D20" s="6">
        <f>Index!F20/Index!F18*100</f>
        <v>96.470354947451909</v>
      </c>
      <c r="E20" s="6">
        <f>Index!G20/Index!G18*100</f>
        <v>98.350515463917532</v>
      </c>
      <c r="F20" s="6">
        <f>Index!H20/Index!H18*100</f>
        <v>100.0603743207889</v>
      </c>
      <c r="G20" s="17">
        <f>'Item weights'!D$7</f>
        <v>122.16</v>
      </c>
      <c r="H20" s="6">
        <f>'Item weights'!E$7</f>
        <v>74.45</v>
      </c>
      <c r="I20" s="6">
        <f>'Item weights'!F$7</f>
        <v>262.86</v>
      </c>
      <c r="J20" s="6">
        <f>'Item weights'!G$7</f>
        <v>106.06</v>
      </c>
      <c r="K20" s="6">
        <f>'Item weights'!H$7</f>
        <v>434.47</v>
      </c>
      <c r="L20" s="17">
        <f t="shared" si="1"/>
        <v>99.085784479114949</v>
      </c>
      <c r="M20" s="46">
        <f>M18*L20/100</f>
        <v>99.030029014814559</v>
      </c>
      <c r="N20" s="6">
        <f>Index!B20</f>
        <v>99.03</v>
      </c>
      <c r="O20" s="6">
        <f t="shared" si="0"/>
        <v>2.9014814558081525E-5</v>
      </c>
    </row>
    <row r="21" spans="1:15" x14ac:dyDescent="0.2">
      <c r="A21" s="5" t="s">
        <v>22</v>
      </c>
      <c r="B21" s="17">
        <f>Index!D21/Index!D18*100</f>
        <v>100.53314555879692</v>
      </c>
      <c r="C21" s="6">
        <f>Index!E21/Index!E18*100</f>
        <v>101.3327907213348</v>
      </c>
      <c r="D21" s="6">
        <f>Index!F21/Index!F18*100</f>
        <v>99.980170533412661</v>
      </c>
      <c r="E21" s="6">
        <f>Index!G21/Index!G18*100</f>
        <v>100.05891016200295</v>
      </c>
      <c r="F21" s="6">
        <f>Index!H21/Index!H18*100</f>
        <v>100.08049909438519</v>
      </c>
      <c r="G21" s="17">
        <f>'Item weights'!D$7</f>
        <v>122.16</v>
      </c>
      <c r="H21" s="6">
        <f>'Item weights'!E$7</f>
        <v>74.45</v>
      </c>
      <c r="I21" s="6">
        <f>'Item weights'!F$7</f>
        <v>262.86</v>
      </c>
      <c r="J21" s="6">
        <f>'Item weights'!G$7</f>
        <v>106.06</v>
      </c>
      <c r="K21" s="6">
        <f>'Item weights'!H$7</f>
        <v>434.47</v>
      </c>
      <c r="L21" s="17">
        <f t="shared" si="1"/>
        <v>100.20036541039843</v>
      </c>
      <c r="M21" s="46">
        <f>M18*L21/100</f>
        <v>100.14398277260742</v>
      </c>
      <c r="N21" s="6">
        <f>Index!B21</f>
        <v>100.15</v>
      </c>
      <c r="O21" s="6">
        <f t="shared" si="0"/>
        <v>-6.0172273925900299E-3</v>
      </c>
    </row>
    <row r="22" spans="1:15" x14ac:dyDescent="0.2">
      <c r="A22" s="5" t="s">
        <v>23</v>
      </c>
      <c r="B22" s="17">
        <f>Index!D22/Index!D18*100</f>
        <v>100.62367971029072</v>
      </c>
      <c r="C22" s="6">
        <f>Index!E22/Index!E18*100</f>
        <v>101.88218536982399</v>
      </c>
      <c r="D22" s="6">
        <f>Index!F22/Index!F18*100</f>
        <v>100.56513979773945</v>
      </c>
      <c r="E22" s="6">
        <f>Index!G22/Index!G18*100</f>
        <v>100.15709376534122</v>
      </c>
      <c r="F22" s="6">
        <f>Index!H22/Index!H18*100</f>
        <v>100.15093580197222</v>
      </c>
      <c r="G22" s="17">
        <f>'Item weights'!D$7</f>
        <v>122.16</v>
      </c>
      <c r="H22" s="6">
        <f>'Item weights'!E$7</f>
        <v>74.45</v>
      </c>
      <c r="I22" s="6">
        <f>'Item weights'!F$7</f>
        <v>262.86</v>
      </c>
      <c r="J22" s="6">
        <f>'Item weights'!G$7</f>
        <v>106.06</v>
      </c>
      <c r="K22" s="6">
        <f>'Item weights'!H$7</f>
        <v>434.47</v>
      </c>
      <c r="L22" s="17">
        <f t="shared" si="1"/>
        <v>100.44710850406126</v>
      </c>
      <c r="M22" s="46">
        <f>M18*L22/100</f>
        <v>100.39058702419696</v>
      </c>
      <c r="N22" s="6">
        <f>Index!B22</f>
        <v>100.39</v>
      </c>
      <c r="O22" s="6">
        <f t="shared" si="0"/>
        <v>5.8702419696032848E-4</v>
      </c>
    </row>
    <row r="23" spans="1:15" x14ac:dyDescent="0.2">
      <c r="A23" s="5" t="s">
        <v>24</v>
      </c>
      <c r="B23" s="17">
        <f>Index!D23/Index!D18*100</f>
        <v>100.55326425912885</v>
      </c>
      <c r="C23" s="6">
        <f>Index!E23/Index!E18*100</f>
        <v>102.37053616848102</v>
      </c>
      <c r="D23" s="6">
        <f>Index!F23/Index!F18*100</f>
        <v>100.5750545310331</v>
      </c>
      <c r="E23" s="6">
        <f>Index!G23/Index!G18*100</f>
        <v>101.08983799705449</v>
      </c>
      <c r="F23" s="6">
        <f>Index!H23/Index!H18*100</f>
        <v>100.36224592473334</v>
      </c>
      <c r="G23" s="17">
        <f>'Item weights'!D$7</f>
        <v>122.16</v>
      </c>
      <c r="H23" s="6">
        <f>'Item weights'!E$7</f>
        <v>74.45</v>
      </c>
      <c r="I23" s="6">
        <f>'Item weights'!F$7</f>
        <v>262.86</v>
      </c>
      <c r="J23" s="6">
        <f>'Item weights'!G$7</f>
        <v>106.06</v>
      </c>
      <c r="K23" s="6">
        <f>'Item weights'!H$7</f>
        <v>434.47</v>
      </c>
      <c r="L23" s="17">
        <f t="shared" si="1"/>
        <v>100.66820521855246</v>
      </c>
      <c r="M23" s="46">
        <f>M18*L23/100</f>
        <v>100.61155932780483</v>
      </c>
      <c r="N23" s="6">
        <f>Index!B23</f>
        <v>100.61</v>
      </c>
      <c r="O23" s="6">
        <f t="shared" si="0"/>
        <v>1.5593278048271486E-3</v>
      </c>
    </row>
    <row r="24" spans="1:15" x14ac:dyDescent="0.2">
      <c r="A24" s="5" t="s">
        <v>25</v>
      </c>
      <c r="B24" s="17">
        <f>Index!D24/Index!D18*100</f>
        <v>100.60356100995878</v>
      </c>
      <c r="C24" s="6">
        <f>Index!E24/Index!E18*100</f>
        <v>102.13653474412452</v>
      </c>
      <c r="D24" s="6">
        <f>Index!F24/Index!F18*100</f>
        <v>100.24786833234185</v>
      </c>
      <c r="E24" s="6">
        <f>Index!G24/Index!G18*100</f>
        <v>100.99165439371625</v>
      </c>
      <c r="F24" s="6">
        <f>Index!H24/Index!H18*100</f>
        <v>100.58361843429262</v>
      </c>
      <c r="G24" s="17">
        <f>'Item weights'!D$7</f>
        <v>122.16</v>
      </c>
      <c r="H24" s="6">
        <f>'Item weights'!E$7</f>
        <v>74.45</v>
      </c>
      <c r="I24" s="6">
        <f>'Item weights'!F$7</f>
        <v>262.86</v>
      </c>
      <c r="J24" s="6">
        <f>'Item weights'!G$7</f>
        <v>106.06</v>
      </c>
      <c r="K24" s="6">
        <f>'Item weights'!H$7</f>
        <v>434.47</v>
      </c>
      <c r="L24" s="17">
        <f t="shared" si="1"/>
        <v>100.65669026066067</v>
      </c>
      <c r="M24" s="46">
        <f>M18*L24/100</f>
        <v>100.60005084936745</v>
      </c>
      <c r="N24" s="6">
        <f>Index!B24</f>
        <v>100.6</v>
      </c>
      <c r="O24" s="6">
        <f t="shared" si="0"/>
        <v>5.0849367454475214E-5</v>
      </c>
    </row>
    <row r="25" spans="1:15" x14ac:dyDescent="0.2">
      <c r="A25" s="5" t="s">
        <v>26</v>
      </c>
      <c r="B25" s="17">
        <f>Index!D25/Index!D18*100</f>
        <v>100.66391711095464</v>
      </c>
      <c r="C25" s="6">
        <f>Index!E25/Index!E18*100</f>
        <v>100.78339607284565</v>
      </c>
      <c r="D25" s="6">
        <f>Index!F25/Index!F18*100</f>
        <v>96.688479079912753</v>
      </c>
      <c r="E25" s="6">
        <f>Index!G25/Index!G18*100</f>
        <v>100.2847324496809</v>
      </c>
      <c r="F25" s="6">
        <f>Index!H25/Index!H18*100</f>
        <v>101.65023143489636</v>
      </c>
      <c r="G25" s="17">
        <f>'Item weights'!D$7</f>
        <v>122.16</v>
      </c>
      <c r="H25" s="6">
        <f>'Item weights'!E$7</f>
        <v>74.45</v>
      </c>
      <c r="I25" s="6">
        <f>'Item weights'!F$7</f>
        <v>262.86</v>
      </c>
      <c r="J25" s="6">
        <f>'Item weights'!G$7</f>
        <v>106.06</v>
      </c>
      <c r="K25" s="6">
        <f>'Item weights'!H$7</f>
        <v>434.47</v>
      </c>
      <c r="L25" s="17">
        <f t="shared" si="1"/>
        <v>100.01613633797602</v>
      </c>
      <c r="M25" s="46">
        <f>M18*L25/100</f>
        <v>99.959857365685806</v>
      </c>
      <c r="N25" s="6">
        <f>Index!B25</f>
        <v>99.96</v>
      </c>
      <c r="O25" s="6">
        <f t="shared" si="0"/>
        <v>-1.4263431418726213E-4</v>
      </c>
    </row>
    <row r="26" spans="1:15" x14ac:dyDescent="0.2">
      <c r="A26" s="5" t="s">
        <v>27</v>
      </c>
      <c r="B26" s="17">
        <f>Index!D26/Index!D18*100</f>
        <v>100.70415451161855</v>
      </c>
      <c r="C26" s="6">
        <f>Index!E26/Index!E18*100</f>
        <v>101.01739749720215</v>
      </c>
      <c r="D26" s="6">
        <f>Index!F26/Index!F18*100</f>
        <v>97.015665278604004</v>
      </c>
      <c r="E26" s="6">
        <f>Index!G26/Index!G18*100</f>
        <v>98.075601374570454</v>
      </c>
      <c r="F26" s="6">
        <f>Index!H26/Index!H18*100</f>
        <v>101.96216542563896</v>
      </c>
      <c r="G26" s="17">
        <f>'Item weights'!D$7</f>
        <v>122.16</v>
      </c>
      <c r="H26" s="6">
        <f>'Item weights'!E$7</f>
        <v>74.45</v>
      </c>
      <c r="I26" s="6">
        <f>'Item weights'!F$7</f>
        <v>262.86</v>
      </c>
      <c r="J26" s="6">
        <f>'Item weights'!G$7</f>
        <v>106.06</v>
      </c>
      <c r="K26" s="6">
        <f>'Item weights'!H$7</f>
        <v>434.47</v>
      </c>
      <c r="L26" s="17">
        <f t="shared" si="1"/>
        <v>100.02570282820417</v>
      </c>
      <c r="M26" s="46">
        <f>M18*L26/100</f>
        <v>99.969418472860198</v>
      </c>
      <c r="N26" s="6">
        <f>Index!B26</f>
        <v>99.97</v>
      </c>
      <c r="O26" s="6">
        <f t="shared" si="0"/>
        <v>-5.8152713980064163E-4</v>
      </c>
    </row>
    <row r="27" spans="1:15" x14ac:dyDescent="0.2">
      <c r="A27" s="5" t="s">
        <v>28</v>
      </c>
      <c r="B27" s="17">
        <f>Index!D27/Index!D18*100</f>
        <v>100.64379841062268</v>
      </c>
      <c r="C27" s="6">
        <f>Index!E27/Index!E18*100</f>
        <v>101.85166344490793</v>
      </c>
      <c r="D27" s="6">
        <f>Index!F27/Index!F18*100</f>
        <v>100.09914733293674</v>
      </c>
      <c r="E27" s="6">
        <f>Index!G27/Index!G18*100</f>
        <v>96.416298478154161</v>
      </c>
      <c r="F27" s="6">
        <f>Index!H27/Index!H18*100</f>
        <v>100.88549003823708</v>
      </c>
      <c r="G27" s="17">
        <f>'Item weights'!D$7</f>
        <v>122.16</v>
      </c>
      <c r="H27" s="6">
        <f>'Item weights'!E$7</f>
        <v>74.45</v>
      </c>
      <c r="I27" s="6">
        <f>'Item weights'!F$7</f>
        <v>262.86</v>
      </c>
      <c r="J27" s="6">
        <f>'Item weights'!G$7</f>
        <v>106.06</v>
      </c>
      <c r="K27" s="6">
        <f>'Item weights'!H$7</f>
        <v>434.47</v>
      </c>
      <c r="L27" s="17">
        <f t="shared" si="1"/>
        <v>100.24719609875672</v>
      </c>
      <c r="M27" s="46">
        <f>M18*L27/100</f>
        <v>100.19078710938774</v>
      </c>
      <c r="N27" s="6">
        <f>Index!B27</f>
        <v>100.19</v>
      </c>
      <c r="O27" s="6">
        <f t="shared" si="0"/>
        <v>7.8710938774406713E-4</v>
      </c>
    </row>
    <row r="28" spans="1:15" x14ac:dyDescent="0.2">
      <c r="A28" s="5" t="s">
        <v>29</v>
      </c>
      <c r="B28" s="17">
        <f>Index!D28/Index!D18*100</f>
        <v>100.70415451161855</v>
      </c>
      <c r="C28" s="6">
        <f>Index!E28/Index!E18*100</f>
        <v>102.6859293926137</v>
      </c>
      <c r="D28" s="6">
        <f>Index!F28/Index!F18*100</f>
        <v>100.75351973031925</v>
      </c>
      <c r="E28" s="6">
        <f>Index!G28/Index!G18*100</f>
        <v>95.905743740795302</v>
      </c>
      <c r="F28" s="6">
        <f>Index!H28/Index!H18*100</f>
        <v>100.7848661702556</v>
      </c>
      <c r="G28" s="17">
        <f>'Item weights'!D$7</f>
        <v>122.16</v>
      </c>
      <c r="H28" s="6">
        <f>'Item weights'!E$7</f>
        <v>74.45</v>
      </c>
      <c r="I28" s="6">
        <f>'Item weights'!F$7</f>
        <v>262.86</v>
      </c>
      <c r="J28" s="6">
        <f>'Item weights'!G$7</f>
        <v>106.06</v>
      </c>
      <c r="K28" s="6">
        <f>'Item weights'!H$7</f>
        <v>434.47</v>
      </c>
      <c r="L28" s="17">
        <f t="shared" si="1"/>
        <v>100.39082114087083</v>
      </c>
      <c r="M28" s="46">
        <f>M18*L28/100</f>
        <v>100.33433133384523</v>
      </c>
      <c r="N28" s="6">
        <f>Index!B28</f>
        <v>100.34</v>
      </c>
      <c r="O28" s="6">
        <f t="shared" si="0"/>
        <v>-5.6686661547757922E-3</v>
      </c>
    </row>
    <row r="29" spans="1:15" x14ac:dyDescent="0.2">
      <c r="A29" s="7" t="s">
        <v>30</v>
      </c>
      <c r="B29" s="18">
        <f>Index!D29/Index!D18*100</f>
        <v>100.78462931294638</v>
      </c>
      <c r="C29" s="8">
        <f>Index!E29/Index!E18*100</f>
        <v>102.56384169294944</v>
      </c>
      <c r="D29" s="8">
        <f>Index!F29/Index!F18*100</f>
        <v>100.77334919690661</v>
      </c>
      <c r="E29" s="8">
        <f>Index!G29/Index!G18*100</f>
        <v>95.895925380461463</v>
      </c>
      <c r="F29" s="8">
        <f>Index!H29/Index!H18*100</f>
        <v>100.43268263232039</v>
      </c>
      <c r="G29" s="18">
        <f>'Item weights'!D$7</f>
        <v>122.16</v>
      </c>
      <c r="H29" s="8">
        <f>'Item weights'!E$7</f>
        <v>74.45</v>
      </c>
      <c r="I29" s="8">
        <f>'Item weights'!F$7</f>
        <v>262.86</v>
      </c>
      <c r="J29" s="8">
        <f>'Item weights'!G$7</f>
        <v>106.06</v>
      </c>
      <c r="K29" s="8">
        <f>'Item weights'!H$7</f>
        <v>434.47</v>
      </c>
      <c r="L29" s="18">
        <f t="shared" si="1"/>
        <v>100.24272036992447</v>
      </c>
      <c r="M29" s="47">
        <f>M18*L29/100</f>
        <v>100.18631389904331</v>
      </c>
      <c r="N29" s="8">
        <f>Index!B29</f>
        <v>100.19</v>
      </c>
      <c r="O29" s="8">
        <f t="shared" si="0"/>
        <v>-3.6861009566848679E-3</v>
      </c>
    </row>
    <row r="30" spans="1:15" x14ac:dyDescent="0.2">
      <c r="A30" s="13" t="s">
        <v>31</v>
      </c>
      <c r="B30" s="19">
        <f>Index!D30/Index!D18*100</f>
        <v>100.7242732119505</v>
      </c>
      <c r="C30" s="14">
        <f>Index!E30/Index!E18*100</f>
        <v>102.00427306948825</v>
      </c>
      <c r="D30" s="14">
        <f>Index!F30/Index!F18*100</f>
        <v>100.47590719809638</v>
      </c>
      <c r="E30" s="14">
        <f>Index!G30/Index!G18*100</f>
        <v>94.158075601374577</v>
      </c>
      <c r="F30" s="14">
        <f>Index!H30/Index!H18*100</f>
        <v>101.12698732139265</v>
      </c>
      <c r="G30" s="19">
        <f>'Item weights'!D$7</f>
        <v>122.16</v>
      </c>
      <c r="H30" s="14">
        <f>'Item weights'!E$7</f>
        <v>74.45</v>
      </c>
      <c r="I30" s="14">
        <f>'Item weights'!F$7</f>
        <v>262.86</v>
      </c>
      <c r="J30" s="14">
        <f>'Item weights'!G$7</f>
        <v>106.06</v>
      </c>
      <c r="K30" s="14">
        <f>'Item weights'!H$7</f>
        <v>434.47</v>
      </c>
      <c r="L30" s="19">
        <f t="shared" si="1"/>
        <v>100.23283999149415</v>
      </c>
      <c r="M30" s="48">
        <f>M18*L30/100</f>
        <v>100.17643908029129</v>
      </c>
      <c r="N30" s="14">
        <f>Index!B30</f>
        <v>100.17</v>
      </c>
      <c r="O30" s="14">
        <f t="shared" si="0"/>
        <v>6.4390802912868139E-3</v>
      </c>
    </row>
    <row r="31" spans="1:15" x14ac:dyDescent="0.2">
      <c r="A31" s="9" t="s">
        <v>32</v>
      </c>
      <c r="B31" s="16">
        <f>Index!D31/Index!D30*100</f>
        <v>100.21971437131729</v>
      </c>
      <c r="C31" s="10">
        <f>Index!E31/Index!E30*100</f>
        <v>100.10971474167165</v>
      </c>
      <c r="D31" s="10">
        <f>Index!F31/Index!F30*100</f>
        <v>96.348924412867575</v>
      </c>
      <c r="E31" s="10">
        <f>Index!G31/Index!G30*100</f>
        <v>97.288842544316992</v>
      </c>
      <c r="F31" s="10">
        <f>Index!H31/Index!H30*100</f>
        <v>99.422885572139307</v>
      </c>
      <c r="G31" s="16">
        <f>'Item weights'!D$8</f>
        <v>121.26</v>
      </c>
      <c r="H31" s="10">
        <f>'Item weights'!E$8</f>
        <v>74.069999999999993</v>
      </c>
      <c r="I31" s="10">
        <f>'Item weights'!F$8</f>
        <v>265.45999999999998</v>
      </c>
      <c r="J31" s="10">
        <f>'Item weights'!G$8</f>
        <v>97.4</v>
      </c>
      <c r="K31" s="10">
        <f>'Item weights'!H$8</f>
        <v>441.82</v>
      </c>
      <c r="L31" s="16">
        <f t="shared" si="1"/>
        <v>98.546521712303331</v>
      </c>
      <c r="M31" s="45">
        <f>M30*L31/100</f>
        <v>98.720396288871584</v>
      </c>
      <c r="N31" s="10">
        <f>Index!B31</f>
        <v>98.72</v>
      </c>
      <c r="O31" s="10">
        <f t="shared" si="0"/>
        <v>3.9628887158471571E-4</v>
      </c>
    </row>
    <row r="32" spans="1:15" x14ac:dyDescent="0.2">
      <c r="A32" s="5" t="s">
        <v>33</v>
      </c>
      <c r="B32" s="17">
        <f>Index!D32/Index!D30*100</f>
        <v>100.24967542195147</v>
      </c>
      <c r="C32" s="6">
        <f>Index!E32/Index!E30*100</f>
        <v>100.13963694394575</v>
      </c>
      <c r="D32" s="6">
        <f>Index!F32/Index!F30*100</f>
        <v>96.694296427866576</v>
      </c>
      <c r="E32" s="6">
        <f>Index!G32/Index!G30*100</f>
        <v>96.006256517205415</v>
      </c>
      <c r="F32" s="6">
        <f>Index!H32/Index!H30*100</f>
        <v>99.850746268656707</v>
      </c>
      <c r="G32" s="17">
        <f>'Item weights'!D$8</f>
        <v>121.26</v>
      </c>
      <c r="H32" s="6">
        <f>'Item weights'!E$8</f>
        <v>74.069999999999993</v>
      </c>
      <c r="I32" s="6">
        <f>'Item weights'!F$8</f>
        <v>265.45999999999998</v>
      </c>
      <c r="J32" s="6">
        <f>'Item weights'!G$8</f>
        <v>97.4</v>
      </c>
      <c r="K32" s="6">
        <f>'Item weights'!H$8</f>
        <v>441.82</v>
      </c>
      <c r="L32" s="17">
        <f t="shared" si="1"/>
        <v>98.70816549938408</v>
      </c>
      <c r="M32" s="46">
        <f>M30*L32/100</f>
        <v>98.882325278763602</v>
      </c>
      <c r="N32" s="6">
        <f>Index!B32</f>
        <v>98.88</v>
      </c>
      <c r="O32" s="6">
        <f t="shared" si="0"/>
        <v>2.3252787636067751E-3</v>
      </c>
    </row>
    <row r="33" spans="1:15" x14ac:dyDescent="0.2">
      <c r="A33" s="5" t="s">
        <v>34</v>
      </c>
      <c r="B33" s="17">
        <f>Index!D33/Index!D30*100</f>
        <v>100.23968840507342</v>
      </c>
      <c r="C33" s="6">
        <f>Index!E33/Index!E30*100</f>
        <v>100.68821065230399</v>
      </c>
      <c r="D33" s="6">
        <f>Index!F33/Index!F30*100</f>
        <v>100.0098677718571</v>
      </c>
      <c r="E33" s="6">
        <f>Index!G33/Index!G30*100</f>
        <v>97.007299270072991</v>
      </c>
      <c r="F33" s="6">
        <f>Index!H33/Index!H30*100</f>
        <v>100.318407960199</v>
      </c>
      <c r="G33" s="17">
        <f>'Item weights'!D$8</f>
        <v>121.26</v>
      </c>
      <c r="H33" s="6">
        <f>'Item weights'!E$8</f>
        <v>74.069999999999993</v>
      </c>
      <c r="I33" s="6">
        <f>'Item weights'!F$8</f>
        <v>265.45999999999998</v>
      </c>
      <c r="J33" s="6">
        <f>'Item weights'!G$8</f>
        <v>97.4</v>
      </c>
      <c r="K33" s="6">
        <f>'Item weights'!H$8</f>
        <v>441.82</v>
      </c>
      <c r="L33" s="17">
        <f t="shared" si="1"/>
        <v>99.931850513107648</v>
      </c>
      <c r="M33" s="46">
        <f>M30*L33/100</f>
        <v>100.10816935107104</v>
      </c>
      <c r="N33" s="6">
        <f>Index!B33</f>
        <v>100.11</v>
      </c>
      <c r="O33" s="6">
        <f t="shared" si="0"/>
        <v>-1.830648928958567E-3</v>
      </c>
    </row>
    <row r="34" spans="1:15" x14ac:dyDescent="0.2">
      <c r="A34" s="5" t="s">
        <v>35</v>
      </c>
      <c r="B34" s="17">
        <f>Index!D34/Index!D30*100</f>
        <v>100.42944172575652</v>
      </c>
      <c r="C34" s="6">
        <f>Index!E34/Index!E30*100</f>
        <v>101.08717334929183</v>
      </c>
      <c r="D34" s="6">
        <f>Index!F34/Index!F30*100</f>
        <v>100.6118018551411</v>
      </c>
      <c r="E34" s="6">
        <f>Index!G34/Index!G30*100</f>
        <v>97.080291970802918</v>
      </c>
      <c r="F34" s="6">
        <f>Index!H34/Index!H30*100</f>
        <v>99.910447761194021</v>
      </c>
      <c r="G34" s="17">
        <f>'Item weights'!D$8</f>
        <v>121.26</v>
      </c>
      <c r="H34" s="6">
        <f>'Item weights'!E$8</f>
        <v>74.069999999999993</v>
      </c>
      <c r="I34" s="6">
        <f>'Item weights'!F$8</f>
        <v>265.45999999999998</v>
      </c>
      <c r="J34" s="6">
        <f>'Item weights'!G$8</f>
        <v>97.4</v>
      </c>
      <c r="K34" s="6">
        <f>'Item weights'!H$8</f>
        <v>441.82</v>
      </c>
      <c r="L34" s="17">
        <f t="shared" si="1"/>
        <v>99.971064711272874</v>
      </c>
      <c r="M34" s="46">
        <f>M30*L34/100</f>
        <v>100.14745273840684</v>
      </c>
      <c r="N34" s="6">
        <f>Index!B34</f>
        <v>100.15</v>
      </c>
      <c r="O34" s="6">
        <f t="shared" si="0"/>
        <v>-2.5472615931647624E-3</v>
      </c>
    </row>
    <row r="35" spans="1:15" x14ac:dyDescent="0.2">
      <c r="A35" s="5" t="s">
        <v>36</v>
      </c>
      <c r="B35" s="17">
        <f>Index!D35/Index!D30*100</f>
        <v>100.38949365824428</v>
      </c>
      <c r="C35" s="6">
        <f>Index!E35/Index!E30*100</f>
        <v>101.83522840614401</v>
      </c>
      <c r="D35" s="6">
        <f>Index!F35/Index!F30*100</f>
        <v>100.64140517071245</v>
      </c>
      <c r="E35" s="6">
        <f>Index!G35/Index!G30*100</f>
        <v>98.686131386861305</v>
      </c>
      <c r="F35" s="6">
        <f>Index!H35/Index!H30*100</f>
        <v>100.24875621890547</v>
      </c>
      <c r="G35" s="17">
        <f>'Item weights'!D$8</f>
        <v>121.26</v>
      </c>
      <c r="H35" s="6">
        <f>'Item weights'!E$8</f>
        <v>74.069999999999993</v>
      </c>
      <c r="I35" s="6">
        <f>'Item weights'!F$8</f>
        <v>265.45999999999998</v>
      </c>
      <c r="J35" s="6">
        <f>'Item weights'!G$8</f>
        <v>97.4</v>
      </c>
      <c r="K35" s="6">
        <f>'Item weights'!H$8</f>
        <v>441.82</v>
      </c>
      <c r="L35" s="17">
        <f t="shared" si="1"/>
        <v>100.33536410173521</v>
      </c>
      <c r="M35" s="46">
        <f>M30*L35/100</f>
        <v>100.51239489536323</v>
      </c>
      <c r="N35" s="6">
        <f>Index!B35</f>
        <v>100.51</v>
      </c>
      <c r="O35" s="6">
        <f t="shared" si="0"/>
        <v>2.3948953632242365E-3</v>
      </c>
    </row>
    <row r="36" spans="1:15" x14ac:dyDescent="0.2">
      <c r="A36" s="5" t="s">
        <v>37</v>
      </c>
      <c r="B36" s="17">
        <f>Index!D36/Index!D30*100</f>
        <v>100.39948067512235</v>
      </c>
      <c r="C36" s="6">
        <f>Index!E36/Index!E30*100</f>
        <v>101.57590265310192</v>
      </c>
      <c r="D36" s="6">
        <f>Index!F36/Index!F30*100</f>
        <v>100.16775212157094</v>
      </c>
      <c r="E36" s="6">
        <f>Index!G36/Index!G30*100</f>
        <v>100.36496350364963</v>
      </c>
      <c r="F36" s="6">
        <f>Index!H36/Index!H30*100</f>
        <v>100.5870646766169</v>
      </c>
      <c r="G36" s="17">
        <f>'Item weights'!D$8</f>
        <v>121.26</v>
      </c>
      <c r="H36" s="6">
        <f>'Item weights'!E$8</f>
        <v>74.069999999999993</v>
      </c>
      <c r="I36" s="6">
        <f>'Item weights'!F$8</f>
        <v>265.45999999999998</v>
      </c>
      <c r="J36" s="6">
        <f>'Item weights'!G$8</f>
        <v>97.4</v>
      </c>
      <c r="K36" s="6">
        <f>'Item weights'!H$8</f>
        <v>441.82</v>
      </c>
      <c r="L36" s="17">
        <f t="shared" si="1"/>
        <v>100.50461892886189</v>
      </c>
      <c r="M36" s="46">
        <f>M30*L36/100</f>
        <v>100.68194835415022</v>
      </c>
      <c r="N36" s="6">
        <f>Index!B36</f>
        <v>100.68</v>
      </c>
      <c r="O36" s="6">
        <f t="shared" si="0"/>
        <v>1.9483541502154367E-3</v>
      </c>
    </row>
    <row r="37" spans="1:15" x14ac:dyDescent="0.2">
      <c r="A37" s="5" t="s">
        <v>38</v>
      </c>
      <c r="B37" s="17">
        <f>Index!D37/Index!D30*100</f>
        <v>100.4094676920004</v>
      </c>
      <c r="C37" s="6">
        <f>Index!E37/Index!E30*100</f>
        <v>101.63574705765011</v>
      </c>
      <c r="D37" s="6">
        <f>Index!F37/Index!F30*100</f>
        <v>96.58575093743832</v>
      </c>
      <c r="E37" s="6">
        <f>Index!G37/Index!G30*100</f>
        <v>99.363920750782057</v>
      </c>
      <c r="F37" s="6">
        <f>Index!H37/Index!H30*100</f>
        <v>101.69154228855722</v>
      </c>
      <c r="G37" s="17">
        <f>'Item weights'!D$8</f>
        <v>121.26</v>
      </c>
      <c r="H37" s="6">
        <f>'Item weights'!E$8</f>
        <v>74.069999999999993</v>
      </c>
      <c r="I37" s="6">
        <f>'Item weights'!F$8</f>
        <v>265.45999999999998</v>
      </c>
      <c r="J37" s="6">
        <f>'Item weights'!G$8</f>
        <v>97.4</v>
      </c>
      <c r="K37" s="6">
        <f>'Item weights'!H$8</f>
        <v>441.82</v>
      </c>
      <c r="L37" s="17">
        <f t="shared" si="1"/>
        <v>99.949868877112252</v>
      </c>
      <c r="M37" s="46">
        <f>M30*L37/100</f>
        <v>100.12621950651138</v>
      </c>
      <c r="N37" s="6">
        <f>Index!B37</f>
        <v>100.12</v>
      </c>
      <c r="O37" s="6">
        <f t="shared" si="0"/>
        <v>6.2195065113712644E-3</v>
      </c>
    </row>
    <row r="38" spans="1:15" x14ac:dyDescent="0.2">
      <c r="A38" s="5" t="s">
        <v>39</v>
      </c>
      <c r="B38" s="17">
        <f>Index!D38/Index!D30*100</f>
        <v>100.45940277639069</v>
      </c>
      <c r="C38" s="6">
        <f>Index!E38/Index!E30*100</f>
        <v>101.53600638340315</v>
      </c>
      <c r="D38" s="6">
        <f>Index!F38/Index!F30*100</f>
        <v>96.871916321294648</v>
      </c>
      <c r="E38" s="6">
        <f>Index!G38/Index!G30*100</f>
        <v>98.321167883211686</v>
      </c>
      <c r="F38" s="6">
        <f>Index!H38/Index!H30*100</f>
        <v>101.93034825870646</v>
      </c>
      <c r="G38" s="17">
        <f>'Item weights'!D$8</f>
        <v>121.26</v>
      </c>
      <c r="H38" s="6">
        <f>'Item weights'!E$8</f>
        <v>74.069999999999993</v>
      </c>
      <c r="I38" s="6">
        <f>'Item weights'!F$8</f>
        <v>265.45999999999998</v>
      </c>
      <c r="J38" s="6">
        <f>'Item weights'!G$8</f>
        <v>97.4</v>
      </c>
      <c r="K38" s="6">
        <f>'Item weights'!H$8</f>
        <v>441.82</v>
      </c>
      <c r="L38" s="17">
        <f t="shared" si="1"/>
        <v>100.02844601516104</v>
      </c>
      <c r="M38" s="46">
        <f>M30*L38/100</f>
        <v>100.20493528533986</v>
      </c>
      <c r="N38" s="6">
        <f>Index!B38</f>
        <v>100.21</v>
      </c>
      <c r="O38" s="6">
        <f t="shared" si="0"/>
        <v>-5.0647146601363602E-3</v>
      </c>
    </row>
    <row r="39" spans="1:15" x14ac:dyDescent="0.2">
      <c r="A39" s="5" t="s">
        <v>40</v>
      </c>
      <c r="B39" s="17">
        <f>Index!D39/Index!D30*100</f>
        <v>100.39948067512235</v>
      </c>
      <c r="C39" s="6">
        <f>Index!E39/Index!E30*100</f>
        <v>100.9076401356473</v>
      </c>
      <c r="D39" s="6">
        <f>Index!F39/Index!F30*100</f>
        <v>99.891454509571744</v>
      </c>
      <c r="E39" s="6">
        <f>Index!G39/Index!G30*100</f>
        <v>99.332638164754954</v>
      </c>
      <c r="F39" s="6">
        <f>Index!H39/Index!H30*100</f>
        <v>100.9054726368159</v>
      </c>
      <c r="G39" s="17">
        <f>'Item weights'!D$8</f>
        <v>121.26</v>
      </c>
      <c r="H39" s="6">
        <f>'Item weights'!E$8</f>
        <v>74.069999999999993</v>
      </c>
      <c r="I39" s="6">
        <f>'Item weights'!F$8</f>
        <v>265.45999999999998</v>
      </c>
      <c r="J39" s="6">
        <f>'Item weights'!G$8</f>
        <v>97.4</v>
      </c>
      <c r="K39" s="6">
        <f>'Item weights'!H$8</f>
        <v>441.82</v>
      </c>
      <c r="L39" s="17">
        <f t="shared" si="1"/>
        <v>100.42190610420774</v>
      </c>
      <c r="M39" s="46">
        <f>M30*L39/100</f>
        <v>100.59908959174898</v>
      </c>
      <c r="N39" s="6">
        <f>Index!B39</f>
        <v>100.6</v>
      </c>
      <c r="O39" s="6">
        <f t="shared" si="0"/>
        <v>-9.1040825101629252E-4</v>
      </c>
    </row>
    <row r="40" spans="1:15" x14ac:dyDescent="0.2">
      <c r="A40" s="5" t="s">
        <v>41</v>
      </c>
      <c r="B40" s="17">
        <f>Index!D40/Index!D30*100</f>
        <v>100.48936382702487</v>
      </c>
      <c r="C40" s="6">
        <f>Index!E40/Index!E30*100</f>
        <v>100.87771793337323</v>
      </c>
      <c r="D40" s="6">
        <f>Index!F40/Index!F30*100</f>
        <v>100.53285968028418</v>
      </c>
      <c r="E40" s="6">
        <f>Index!G40/Index!G30*100</f>
        <v>100.91762252346193</v>
      </c>
      <c r="F40" s="6">
        <f>Index!H40/Index!H30*100</f>
        <v>100.726368159204</v>
      </c>
      <c r="G40" s="17">
        <f>'Item weights'!D$8</f>
        <v>121.26</v>
      </c>
      <c r="H40" s="6">
        <f>'Item weights'!E$8</f>
        <v>74.069999999999993</v>
      </c>
      <c r="I40" s="6">
        <f>'Item weights'!F$8</f>
        <v>265.45999999999998</v>
      </c>
      <c r="J40" s="6">
        <f>'Item weights'!G$8</f>
        <v>97.4</v>
      </c>
      <c r="K40" s="6">
        <f>'Item weights'!H$8</f>
        <v>441.82</v>
      </c>
      <c r="L40" s="17">
        <f t="shared" si="1"/>
        <v>100.67609940860883</v>
      </c>
      <c r="M40" s="46">
        <f>M30*L40/100</f>
        <v>100.85373139247854</v>
      </c>
      <c r="N40" s="6">
        <f>Index!B40</f>
        <v>100.85</v>
      </c>
      <c r="O40" s="6">
        <f t="shared" si="0"/>
        <v>3.7313924785422614E-3</v>
      </c>
    </row>
    <row r="41" spans="1:15" x14ac:dyDescent="0.2">
      <c r="A41" s="7" t="s">
        <v>42</v>
      </c>
      <c r="B41" s="18">
        <f>Index!D41/Index!D30*100</f>
        <v>100.76900029961051</v>
      </c>
      <c r="C41" s="8">
        <f>Index!E41/Index!E30*100</f>
        <v>101.25673249551166</v>
      </c>
      <c r="D41" s="8">
        <f>Index!F41/Index!F30*100</f>
        <v>100.58219853956977</v>
      </c>
      <c r="E41" s="8">
        <f>Index!G41/Index!G30*100</f>
        <v>100.74035453597496</v>
      </c>
      <c r="F41" s="8">
        <f>Index!H41/Index!H30*100</f>
        <v>100.38805970149254</v>
      </c>
      <c r="G41" s="18">
        <f>'Item weights'!D$8</f>
        <v>121.26</v>
      </c>
      <c r="H41" s="8">
        <f>'Item weights'!E$8</f>
        <v>74.069999999999993</v>
      </c>
      <c r="I41" s="8">
        <f>'Item weights'!F$8</f>
        <v>265.45999999999998</v>
      </c>
      <c r="J41" s="8">
        <f>'Item weights'!G$8</f>
        <v>97.4</v>
      </c>
      <c r="K41" s="8">
        <f>'Item weights'!H$8</f>
        <v>441.82</v>
      </c>
      <c r="L41" s="18">
        <f t="shared" si="1"/>
        <v>100.58444280127689</v>
      </c>
      <c r="M41" s="47">
        <f>M30*L41/100</f>
        <v>100.76191306707159</v>
      </c>
      <c r="N41" s="8">
        <f>Index!B41</f>
        <v>100.76</v>
      </c>
      <c r="O41" s="8">
        <f t="shared" si="0"/>
        <v>1.913067071583896E-3</v>
      </c>
    </row>
    <row r="42" spans="1:15" x14ac:dyDescent="0.2">
      <c r="A42" s="13" t="s">
        <v>43</v>
      </c>
      <c r="B42" s="19">
        <f>Index!D42/Index!D30*100</f>
        <v>100.72905223209827</v>
      </c>
      <c r="C42" s="14">
        <f>Index!E42/Index!E30*100</f>
        <v>102.09455415918612</v>
      </c>
      <c r="D42" s="14">
        <f>Index!F42/Index!F30*100</f>
        <v>100.29603315571343</v>
      </c>
      <c r="E42" s="14">
        <f>Index!G42/Index!G30*100</f>
        <v>102.55474452554742</v>
      </c>
      <c r="F42" s="14">
        <f>Index!H42/Index!H30*100</f>
        <v>101.25373134328359</v>
      </c>
      <c r="G42" s="19">
        <f>'Item weights'!D$8</f>
        <v>121.26</v>
      </c>
      <c r="H42" s="14">
        <f>'Item weights'!E$8</f>
        <v>74.069999999999993</v>
      </c>
      <c r="I42" s="14">
        <f>'Item weights'!F$8</f>
        <v>265.45999999999998</v>
      </c>
      <c r="J42" s="14">
        <f>'Item weights'!G$8</f>
        <v>97.4</v>
      </c>
      <c r="K42" s="14">
        <f>'Item weights'!H$8</f>
        <v>441.82</v>
      </c>
      <c r="L42" s="19">
        <f t="shared" si="1"/>
        <v>101.12487791184961</v>
      </c>
      <c r="M42" s="48">
        <f>M30*L42/100</f>
        <v>101.30330171638296</v>
      </c>
      <c r="N42" s="14">
        <f>Index!B42</f>
        <v>101.31</v>
      </c>
      <c r="O42" s="14">
        <f t="shared" si="0"/>
        <v>-6.6982836170410565E-3</v>
      </c>
    </row>
    <row r="44" spans="1:15" x14ac:dyDescent="0.2">
      <c r="A44" s="3" t="s">
        <v>44</v>
      </c>
    </row>
    <row r="45" spans="1:15" x14ac:dyDescent="0.2">
      <c r="A45" s="4" t="s">
        <v>45</v>
      </c>
    </row>
  </sheetData>
  <mergeCells count="3">
    <mergeCell ref="B4:F4"/>
    <mergeCell ref="G4:K4"/>
    <mergeCell ref="N4:O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5C6C8"/>
  </sheetPr>
  <dimension ref="A1:N45"/>
  <sheetViews>
    <sheetView showGridLines="0" workbookViewId="0"/>
  </sheetViews>
  <sheetFormatPr defaultRowHeight="12" x14ac:dyDescent="0.2"/>
  <cols>
    <col min="1" max="1" width="9.140625" style="1"/>
    <col min="2" max="14" width="16" style="1" customWidth="1"/>
    <col min="15" max="16384" width="9.140625" style="1"/>
  </cols>
  <sheetData>
    <row r="1" spans="1:14" ht="15" x14ac:dyDescent="0.25">
      <c r="A1" s="2" t="s">
        <v>79</v>
      </c>
    </row>
    <row r="2" spans="1:14" x14ac:dyDescent="0.2">
      <c r="A2" s="3" t="str">
        <f>Index!A2</f>
        <v>(Last update: 22 February 2017)</v>
      </c>
    </row>
    <row r="4" spans="1:14" ht="24" customHeight="1" x14ac:dyDescent="0.2">
      <c r="A4" s="33"/>
      <c r="B4" s="87" t="s">
        <v>47</v>
      </c>
      <c r="C4" s="88"/>
      <c r="D4" s="88"/>
      <c r="E4" s="88"/>
      <c r="F4" s="88"/>
      <c r="G4" s="87" t="s">
        <v>49</v>
      </c>
      <c r="H4" s="88"/>
      <c r="I4" s="88"/>
      <c r="J4" s="88"/>
      <c r="K4" s="88"/>
      <c r="L4" s="40" t="s">
        <v>53</v>
      </c>
      <c r="M4" s="87" t="s">
        <v>47</v>
      </c>
      <c r="N4" s="88"/>
    </row>
    <row r="5" spans="1:14" ht="24" customHeight="1" x14ac:dyDescent="0.2">
      <c r="A5" s="25"/>
      <c r="B5" s="26" t="s">
        <v>2</v>
      </c>
      <c r="C5" s="27" t="s">
        <v>3</v>
      </c>
      <c r="D5" s="27" t="s">
        <v>4</v>
      </c>
      <c r="E5" s="27" t="s">
        <v>5</v>
      </c>
      <c r="F5" s="27" t="s">
        <v>6</v>
      </c>
      <c r="G5" s="26" t="s">
        <v>2</v>
      </c>
      <c r="H5" s="27" t="s">
        <v>3</v>
      </c>
      <c r="I5" s="27" t="s">
        <v>4</v>
      </c>
      <c r="J5" s="27" t="s">
        <v>5</v>
      </c>
      <c r="K5" s="27" t="s">
        <v>6</v>
      </c>
      <c r="L5" s="26" t="s">
        <v>0</v>
      </c>
      <c r="M5" s="26" t="s">
        <v>0</v>
      </c>
      <c r="N5" s="29" t="s">
        <v>59</v>
      </c>
    </row>
    <row r="6" spans="1:14" x14ac:dyDescent="0.2">
      <c r="A6" s="11" t="s">
        <v>7</v>
      </c>
      <c r="B6" s="15" t="s">
        <v>46</v>
      </c>
      <c r="C6" s="12" t="s">
        <v>46</v>
      </c>
      <c r="D6" s="12" t="s">
        <v>46</v>
      </c>
      <c r="E6" s="12" t="s">
        <v>46</v>
      </c>
      <c r="F6" s="12" t="s">
        <v>46</v>
      </c>
      <c r="G6" s="15" t="s">
        <v>46</v>
      </c>
      <c r="H6" s="12" t="s">
        <v>46</v>
      </c>
      <c r="I6" s="12" t="s">
        <v>46</v>
      </c>
      <c r="J6" s="12" t="s">
        <v>46</v>
      </c>
      <c r="K6" s="12" t="s">
        <v>46</v>
      </c>
      <c r="L6" s="15" t="s">
        <v>46</v>
      </c>
      <c r="M6" s="15" t="s">
        <v>46</v>
      </c>
      <c r="N6" s="12" t="s">
        <v>46</v>
      </c>
    </row>
    <row r="7" spans="1:14" x14ac:dyDescent="0.2">
      <c r="A7" s="9" t="s">
        <v>8</v>
      </c>
      <c r="B7" s="16">
        <f>Index!D7</f>
        <v>99.19</v>
      </c>
      <c r="C7" s="10">
        <f>Index!E7</f>
        <v>99.86</v>
      </c>
      <c r="D7" s="10">
        <f>Index!F7</f>
        <v>97</v>
      </c>
      <c r="E7" s="10">
        <f>Index!G7</f>
        <v>108.67</v>
      </c>
      <c r="F7" s="10">
        <f>Index!H7</f>
        <v>97.77</v>
      </c>
      <c r="G7" s="16">
        <f>'Item weights'!D$6</f>
        <v>122.61</v>
      </c>
      <c r="H7" s="10">
        <f>'Item weights'!E$6</f>
        <v>74.95</v>
      </c>
      <c r="I7" s="10">
        <f>'Item weights'!F$6</f>
        <v>266.49</v>
      </c>
      <c r="J7" s="10">
        <f>'Item weights'!G$6</f>
        <v>108.07</v>
      </c>
      <c r="K7" s="10">
        <f>'Item weights'!H$6</f>
        <v>427.87</v>
      </c>
      <c r="L7" s="16">
        <f>(B7*G7+C7*H7+D7*I7+E7*J7+F7*K7)/(G7+H7+I7+J7+K7)</f>
        <v>99.073530435304363</v>
      </c>
      <c r="M7" s="16">
        <f>Index!B7</f>
        <v>98.99</v>
      </c>
      <c r="N7" s="10">
        <f>L7-M7</f>
        <v>8.3530435304368211E-2</v>
      </c>
    </row>
    <row r="8" spans="1:14" x14ac:dyDescent="0.2">
      <c r="A8" s="5" t="s">
        <v>9</v>
      </c>
      <c r="B8" s="17">
        <f>Index!D8</f>
        <v>99.27</v>
      </c>
      <c r="C8" s="6">
        <f>Index!E8</f>
        <v>99.41</v>
      </c>
      <c r="D8" s="6">
        <f>Index!F8</f>
        <v>97.4</v>
      </c>
      <c r="E8" s="6">
        <f>Index!G8</f>
        <v>108.74</v>
      </c>
      <c r="F8" s="6">
        <f>Index!H8</f>
        <v>98.27</v>
      </c>
      <c r="G8" s="17">
        <f>'Item weights'!D$6</f>
        <v>122.61</v>
      </c>
      <c r="H8" s="6">
        <f>'Item weights'!E$6</f>
        <v>74.95</v>
      </c>
      <c r="I8" s="6">
        <f>'Item weights'!F$6</f>
        <v>266.49</v>
      </c>
      <c r="J8" s="6">
        <f>'Item weights'!G$6</f>
        <v>108.07</v>
      </c>
      <c r="K8" s="6">
        <f>'Item weights'!H$6</f>
        <v>427.87</v>
      </c>
      <c r="L8" s="17">
        <f t="shared" ref="L8:L42" si="0">(B8*G8+C8*H8+D8*I8+E8*J8+F8*K8)/(G8+H8+I8+J8+K8)</f>
        <v>99.377710677106776</v>
      </c>
      <c r="M8" s="17">
        <f>Index!B8</f>
        <v>99.3</v>
      </c>
      <c r="N8" s="6">
        <f t="shared" ref="N8:N42" si="1">L8-M8</f>
        <v>7.7710677106779258E-2</v>
      </c>
    </row>
    <row r="9" spans="1:14" x14ac:dyDescent="0.2">
      <c r="A9" s="5" t="s">
        <v>10</v>
      </c>
      <c r="B9" s="17">
        <f>Index!D9</f>
        <v>99.34</v>
      </c>
      <c r="C9" s="6">
        <f>Index!E9</f>
        <v>98.95</v>
      </c>
      <c r="D9" s="6">
        <f>Index!F9</f>
        <v>100.85</v>
      </c>
      <c r="E9" s="6">
        <f>Index!G9</f>
        <v>108.36</v>
      </c>
      <c r="F9" s="6">
        <f>Index!H9</f>
        <v>98.46</v>
      </c>
      <c r="G9" s="17">
        <f>'Item weights'!D$6</f>
        <v>122.61</v>
      </c>
      <c r="H9" s="6">
        <f>'Item weights'!E$6</f>
        <v>74.95</v>
      </c>
      <c r="I9" s="6">
        <f>'Item weights'!F$6</f>
        <v>266.49</v>
      </c>
      <c r="J9" s="6">
        <f>'Item weights'!G$6</f>
        <v>108.07</v>
      </c>
      <c r="K9" s="6">
        <f>'Item weights'!H$6</f>
        <v>427.87</v>
      </c>
      <c r="L9" s="17">
        <f t="shared" si="0"/>
        <v>100.31144491444914</v>
      </c>
      <c r="M9" s="17">
        <f>Index!B9</f>
        <v>100.23</v>
      </c>
      <c r="N9" s="6">
        <f t="shared" si="1"/>
        <v>8.1444914449136263E-2</v>
      </c>
    </row>
    <row r="10" spans="1:14" x14ac:dyDescent="0.2">
      <c r="A10" s="5" t="s">
        <v>11</v>
      </c>
      <c r="B10" s="17">
        <f>Index!D10</f>
        <v>99.31</v>
      </c>
      <c r="C10" s="6">
        <f>Index!E10</f>
        <v>98.82</v>
      </c>
      <c r="D10" s="6">
        <f>Index!F10</f>
        <v>101.29</v>
      </c>
      <c r="E10" s="6">
        <f>Index!G10</f>
        <v>108.27</v>
      </c>
      <c r="F10" s="6">
        <f>Index!H10</f>
        <v>98.59</v>
      </c>
      <c r="G10" s="17">
        <f>'Item weights'!D$6</f>
        <v>122.61</v>
      </c>
      <c r="H10" s="6">
        <f>'Item weights'!E$6</f>
        <v>74.95</v>
      </c>
      <c r="I10" s="6">
        <f>'Item weights'!F$6</f>
        <v>266.49</v>
      </c>
      <c r="J10" s="6">
        <f>'Item weights'!G$6</f>
        <v>108.07</v>
      </c>
      <c r="K10" s="6">
        <f>'Item weights'!H$6</f>
        <v>427.87</v>
      </c>
      <c r="L10" s="17">
        <f t="shared" si="0"/>
        <v>100.46117701177013</v>
      </c>
      <c r="M10" s="17">
        <f>Index!B10</f>
        <v>100.38</v>
      </c>
      <c r="N10" s="6">
        <f t="shared" si="1"/>
        <v>8.1177011770137142E-2</v>
      </c>
    </row>
    <row r="11" spans="1:14" x14ac:dyDescent="0.2">
      <c r="A11" s="5" t="s">
        <v>12</v>
      </c>
      <c r="B11" s="17">
        <f>Index!D11</f>
        <v>99.39</v>
      </c>
      <c r="C11" s="6">
        <f>Index!E11</f>
        <v>98.54</v>
      </c>
      <c r="D11" s="6">
        <f>Index!F11</f>
        <v>101.22</v>
      </c>
      <c r="E11" s="6">
        <f>Index!G11</f>
        <v>108.2</v>
      </c>
      <c r="F11" s="6">
        <f>Index!H11</f>
        <v>98.43</v>
      </c>
      <c r="G11" s="17">
        <f>'Item weights'!D$6</f>
        <v>122.61</v>
      </c>
      <c r="H11" s="6">
        <f>'Item weights'!E$6</f>
        <v>74.95</v>
      </c>
      <c r="I11" s="6">
        <f>'Item weights'!F$6</f>
        <v>266.49</v>
      </c>
      <c r="J11" s="6">
        <f>'Item weights'!G$6</f>
        <v>108.07</v>
      </c>
      <c r="K11" s="6">
        <f>'Item weights'!H$6</f>
        <v>427.87</v>
      </c>
      <c r="L11" s="17">
        <f t="shared" si="0"/>
        <v>100.35532035320354</v>
      </c>
      <c r="M11" s="17">
        <f>Index!B11</f>
        <v>100.27</v>
      </c>
      <c r="N11" s="6">
        <f t="shared" si="1"/>
        <v>8.5320353203542254E-2</v>
      </c>
    </row>
    <row r="12" spans="1:14" x14ac:dyDescent="0.2">
      <c r="A12" s="5" t="s">
        <v>13</v>
      </c>
      <c r="B12" s="17">
        <f>Index!D12</f>
        <v>99.31</v>
      </c>
      <c r="C12" s="6">
        <f>Index!E12</f>
        <v>98.56</v>
      </c>
      <c r="D12" s="6">
        <f>Index!F12</f>
        <v>100.81</v>
      </c>
      <c r="E12" s="6">
        <f>Index!G12</f>
        <v>108.44</v>
      </c>
      <c r="F12" s="6">
        <f>Index!H12</f>
        <v>98.88</v>
      </c>
      <c r="G12" s="17">
        <f>'Item weights'!D$6</f>
        <v>122.61</v>
      </c>
      <c r="H12" s="6">
        <f>'Item weights'!E$6</f>
        <v>74.95</v>
      </c>
      <c r="I12" s="6">
        <f>'Item weights'!F$6</f>
        <v>266.49</v>
      </c>
      <c r="J12" s="6">
        <f>'Item weights'!G$6</f>
        <v>108.07</v>
      </c>
      <c r="K12" s="6">
        <f>'Item weights'!H$6</f>
        <v>427.87</v>
      </c>
      <c r="L12" s="17">
        <f t="shared" si="0"/>
        <v>100.45622896228963</v>
      </c>
      <c r="M12" s="17">
        <f>Index!B12</f>
        <v>100.38</v>
      </c>
      <c r="N12" s="6">
        <f t="shared" si="1"/>
        <v>7.6228962289633273E-2</v>
      </c>
    </row>
    <row r="13" spans="1:14" x14ac:dyDescent="0.2">
      <c r="A13" s="5" t="s">
        <v>14</v>
      </c>
      <c r="B13" s="17">
        <f>Index!D13</f>
        <v>99.45</v>
      </c>
      <c r="C13" s="6">
        <f>Index!E13</f>
        <v>97.73</v>
      </c>
      <c r="D13" s="6">
        <f>Index!F13</f>
        <v>97.1</v>
      </c>
      <c r="E13" s="6">
        <f>Index!G13</f>
        <v>108.19</v>
      </c>
      <c r="F13" s="6">
        <f>Index!H13</f>
        <v>99.8</v>
      </c>
      <c r="G13" s="17">
        <f>'Item weights'!D$6</f>
        <v>122.61</v>
      </c>
      <c r="H13" s="6">
        <f>'Item weights'!E$6</f>
        <v>74.95</v>
      </c>
      <c r="I13" s="6">
        <f>'Item weights'!F$6</f>
        <v>266.49</v>
      </c>
      <c r="J13" s="6">
        <f>'Item weights'!G$6</f>
        <v>108.07</v>
      </c>
      <c r="K13" s="6">
        <f>'Item weights'!H$6</f>
        <v>427.87</v>
      </c>
      <c r="L13" s="17">
        <f t="shared" si="0"/>
        <v>99.78912419124191</v>
      </c>
      <c r="M13" s="17">
        <f>Index!B13</f>
        <v>99.72</v>
      </c>
      <c r="N13" s="6">
        <f t="shared" si="1"/>
        <v>6.9124191241911603E-2</v>
      </c>
    </row>
    <row r="14" spans="1:14" x14ac:dyDescent="0.2">
      <c r="A14" s="5" t="s">
        <v>15</v>
      </c>
      <c r="B14" s="17">
        <f>Index!D14</f>
        <v>99.47</v>
      </c>
      <c r="C14" s="6">
        <f>Index!E14</f>
        <v>97.01</v>
      </c>
      <c r="D14" s="6">
        <f>Index!F14</f>
        <v>97.48</v>
      </c>
      <c r="E14" s="6">
        <f>Index!G14</f>
        <v>107.59</v>
      </c>
      <c r="F14" s="6">
        <f>Index!H14</f>
        <v>100.09</v>
      </c>
      <c r="G14" s="17">
        <f>'Item weights'!D$6</f>
        <v>122.61</v>
      </c>
      <c r="H14" s="6">
        <f>'Item weights'!E$6</f>
        <v>74.95</v>
      </c>
      <c r="I14" s="6">
        <f>'Item weights'!F$6</f>
        <v>266.49</v>
      </c>
      <c r="J14" s="6">
        <f>'Item weights'!G$6</f>
        <v>108.07</v>
      </c>
      <c r="K14" s="6">
        <f>'Item weights'!H$6</f>
        <v>427.87</v>
      </c>
      <c r="L14" s="17">
        <f t="shared" si="0"/>
        <v>99.898119981199812</v>
      </c>
      <c r="M14" s="17">
        <f>Index!B14</f>
        <v>99.84</v>
      </c>
      <c r="N14" s="6">
        <f t="shared" si="1"/>
        <v>5.811998119980899E-2</v>
      </c>
    </row>
    <row r="15" spans="1:14" x14ac:dyDescent="0.2">
      <c r="A15" s="5" t="s">
        <v>16</v>
      </c>
      <c r="B15" s="17">
        <f>Index!D15</f>
        <v>99.48</v>
      </c>
      <c r="C15" s="6">
        <f>Index!E15</f>
        <v>97.5</v>
      </c>
      <c r="D15" s="6">
        <f>Index!F15</f>
        <v>100.68</v>
      </c>
      <c r="E15" s="6">
        <f>Index!G15</f>
        <v>107.75</v>
      </c>
      <c r="F15" s="6">
        <f>Index!H15</f>
        <v>99.03</v>
      </c>
      <c r="G15" s="17">
        <f>'Item weights'!D$6</f>
        <v>122.61</v>
      </c>
      <c r="H15" s="6">
        <f>'Item weights'!E$6</f>
        <v>74.95</v>
      </c>
      <c r="I15" s="6">
        <f>'Item weights'!F$6</f>
        <v>266.49</v>
      </c>
      <c r="J15" s="6">
        <f>'Item weights'!G$6</f>
        <v>108.07</v>
      </c>
      <c r="K15" s="6">
        <f>'Item weights'!H$6</f>
        <v>427.87</v>
      </c>
      <c r="L15" s="17">
        <f t="shared" si="0"/>
        <v>100.35259312593126</v>
      </c>
      <c r="M15" s="17">
        <f>Index!B15</f>
        <v>100.28</v>
      </c>
      <c r="N15" s="6">
        <f t="shared" si="1"/>
        <v>7.2593125931263103E-2</v>
      </c>
    </row>
    <row r="16" spans="1:14" x14ac:dyDescent="0.2">
      <c r="A16" s="5" t="s">
        <v>17</v>
      </c>
      <c r="B16" s="17">
        <f>Index!D16</f>
        <v>99.53</v>
      </c>
      <c r="C16" s="6">
        <f>Index!E16</f>
        <v>97.84</v>
      </c>
      <c r="D16" s="6">
        <f>Index!F16</f>
        <v>101.03</v>
      </c>
      <c r="E16" s="6">
        <f>Index!G16</f>
        <v>106.79</v>
      </c>
      <c r="F16" s="6">
        <f>Index!H16</f>
        <v>98.83</v>
      </c>
      <c r="G16" s="17">
        <f>'Item weights'!D$6</f>
        <v>122.61</v>
      </c>
      <c r="H16" s="6">
        <f>'Item weights'!E$6</f>
        <v>74.95</v>
      </c>
      <c r="I16" s="6">
        <f>'Item weights'!F$6</f>
        <v>266.49</v>
      </c>
      <c r="J16" s="6">
        <f>'Item weights'!G$6</f>
        <v>108.07</v>
      </c>
      <c r="K16" s="6">
        <f>'Item weights'!H$6</f>
        <v>427.87</v>
      </c>
      <c r="L16" s="17">
        <f t="shared" si="0"/>
        <v>100.28815628156281</v>
      </c>
      <c r="M16" s="17">
        <f>Index!B16</f>
        <v>100.22</v>
      </c>
      <c r="N16" s="6">
        <f t="shared" si="1"/>
        <v>6.8156281562806953E-2</v>
      </c>
    </row>
    <row r="17" spans="1:14" x14ac:dyDescent="0.2">
      <c r="A17" s="7" t="s">
        <v>18</v>
      </c>
      <c r="B17" s="18">
        <f>Index!D17</f>
        <v>99.46</v>
      </c>
      <c r="C17" s="8">
        <f>Index!E17</f>
        <v>98.17</v>
      </c>
      <c r="D17" s="8">
        <f>Index!F17</f>
        <v>101.08</v>
      </c>
      <c r="E17" s="8">
        <f>Index!G17</f>
        <v>105.33</v>
      </c>
      <c r="F17" s="8">
        <f>Index!H17</f>
        <v>98.67</v>
      </c>
      <c r="G17" s="18">
        <f>'Item weights'!D$6</f>
        <v>122.61</v>
      </c>
      <c r="H17" s="8">
        <f>'Item weights'!E$6</f>
        <v>74.95</v>
      </c>
      <c r="I17" s="8">
        <f>'Item weights'!F$6</f>
        <v>266.49</v>
      </c>
      <c r="J17" s="8">
        <f>'Item weights'!G$6</f>
        <v>108.07</v>
      </c>
      <c r="K17" s="8">
        <f>'Item weights'!H$6</f>
        <v>427.87</v>
      </c>
      <c r="L17" s="18">
        <f t="shared" si="0"/>
        <v>100.09138821388214</v>
      </c>
      <c r="M17" s="18">
        <f>Index!B17</f>
        <v>100.04</v>
      </c>
      <c r="N17" s="8">
        <f t="shared" si="1"/>
        <v>5.1388213882134437E-2</v>
      </c>
    </row>
    <row r="18" spans="1:14" x14ac:dyDescent="0.2">
      <c r="A18" s="13" t="s">
        <v>19</v>
      </c>
      <c r="B18" s="19">
        <f>Index!D18</f>
        <v>99.41</v>
      </c>
      <c r="C18" s="14">
        <f>Index!E18</f>
        <v>98.29</v>
      </c>
      <c r="D18" s="14">
        <f>Index!F18</f>
        <v>100.86</v>
      </c>
      <c r="E18" s="14">
        <f>Index!G18</f>
        <v>101.85</v>
      </c>
      <c r="F18" s="14">
        <f>Index!H18</f>
        <v>99.38</v>
      </c>
      <c r="G18" s="19">
        <f>'Item weights'!D$6</f>
        <v>122.61</v>
      </c>
      <c r="H18" s="14">
        <f>'Item weights'!E$6</f>
        <v>74.95</v>
      </c>
      <c r="I18" s="14">
        <f>'Item weights'!F$6</f>
        <v>266.49</v>
      </c>
      <c r="J18" s="14">
        <f>'Item weights'!G$6</f>
        <v>108.07</v>
      </c>
      <c r="K18" s="14">
        <f>'Item weights'!H$6</f>
        <v>427.87</v>
      </c>
      <c r="L18" s="19">
        <f t="shared" si="0"/>
        <v>99.963326733267323</v>
      </c>
      <c r="M18" s="19">
        <f>Index!B18</f>
        <v>99.94</v>
      </c>
      <c r="N18" s="14">
        <f t="shared" si="1"/>
        <v>2.3326733267325039E-2</v>
      </c>
    </row>
    <row r="19" spans="1:14" x14ac:dyDescent="0.2">
      <c r="A19" s="9" t="s">
        <v>20</v>
      </c>
      <c r="B19" s="16">
        <f>Index!D19</f>
        <v>99.59</v>
      </c>
      <c r="C19" s="10">
        <f>Index!E19</f>
        <v>98.99</v>
      </c>
      <c r="D19" s="10">
        <f>Index!F19</f>
        <v>96.93</v>
      </c>
      <c r="E19" s="10">
        <f>Index!G19</f>
        <v>98.62</v>
      </c>
      <c r="F19" s="10">
        <f>Index!H19</f>
        <v>98.78</v>
      </c>
      <c r="G19" s="16">
        <f>'Item weights'!D$7</f>
        <v>122.16</v>
      </c>
      <c r="H19" s="10">
        <f>'Item weights'!E$7</f>
        <v>74.45</v>
      </c>
      <c r="I19" s="10">
        <f>'Item weights'!F$7</f>
        <v>262.86</v>
      </c>
      <c r="J19" s="10">
        <f>'Item weights'!G$7</f>
        <v>106.06</v>
      </c>
      <c r="K19" s="10">
        <f>'Item weights'!H$7</f>
        <v>434.47</v>
      </c>
      <c r="L19" s="16">
        <f t="shared" si="0"/>
        <v>98.391323499999999</v>
      </c>
      <c r="M19" s="16">
        <f>Index!B19</f>
        <v>98.4</v>
      </c>
      <c r="N19" s="10">
        <f t="shared" si="1"/>
        <v>-8.6765000000070813E-3</v>
      </c>
    </row>
    <row r="20" spans="1:14" x14ac:dyDescent="0.2">
      <c r="A20" s="5" t="s">
        <v>21</v>
      </c>
      <c r="B20" s="17">
        <f>Index!D20</f>
        <v>99.8</v>
      </c>
      <c r="C20" s="6">
        <f>Index!E20</f>
        <v>99.8</v>
      </c>
      <c r="D20" s="6">
        <f>Index!F20</f>
        <v>97.3</v>
      </c>
      <c r="E20" s="6">
        <f>Index!G20</f>
        <v>100.17</v>
      </c>
      <c r="F20" s="6">
        <f>Index!H20</f>
        <v>99.44</v>
      </c>
      <c r="G20" s="17">
        <f>'Item weights'!D$7</f>
        <v>122.16</v>
      </c>
      <c r="H20" s="6">
        <f>'Item weights'!E$7</f>
        <v>74.45</v>
      </c>
      <c r="I20" s="6">
        <f>'Item weights'!F$7</f>
        <v>262.86</v>
      </c>
      <c r="J20" s="6">
        <f>'Item weights'!G$7</f>
        <v>106.06</v>
      </c>
      <c r="K20" s="6">
        <f>'Item weights'!H$7</f>
        <v>434.47</v>
      </c>
      <c r="L20" s="17">
        <f t="shared" si="0"/>
        <v>99.025683000000015</v>
      </c>
      <c r="M20" s="17">
        <f>Index!B20</f>
        <v>99.03</v>
      </c>
      <c r="N20" s="6">
        <f t="shared" si="1"/>
        <v>-4.3169999999861375E-3</v>
      </c>
    </row>
    <row r="21" spans="1:14" x14ac:dyDescent="0.2">
      <c r="A21" s="5" t="s">
        <v>22</v>
      </c>
      <c r="B21" s="17">
        <f>Index!D21</f>
        <v>99.94</v>
      </c>
      <c r="C21" s="6">
        <f>Index!E21</f>
        <v>99.6</v>
      </c>
      <c r="D21" s="6">
        <f>Index!F21</f>
        <v>100.84</v>
      </c>
      <c r="E21" s="6">
        <f>Index!G21</f>
        <v>101.91</v>
      </c>
      <c r="F21" s="6">
        <f>Index!H21</f>
        <v>99.46</v>
      </c>
      <c r="G21" s="17">
        <f>'Item weights'!D$7</f>
        <v>122.16</v>
      </c>
      <c r="H21" s="6">
        <f>'Item weights'!E$7</f>
        <v>74.45</v>
      </c>
      <c r="I21" s="6">
        <f>'Item weights'!F$7</f>
        <v>262.86</v>
      </c>
      <c r="J21" s="6">
        <f>'Item weights'!G$7</f>
        <v>106.06</v>
      </c>
      <c r="K21" s="6">
        <f>'Item weights'!H$7</f>
        <v>434.47</v>
      </c>
      <c r="L21" s="17">
        <f t="shared" si="0"/>
        <v>100.1516536</v>
      </c>
      <c r="M21" s="17">
        <f>Index!B21</f>
        <v>100.15</v>
      </c>
      <c r="N21" s="6">
        <f t="shared" si="1"/>
        <v>1.6535999999973683E-3</v>
      </c>
    </row>
    <row r="22" spans="1:14" x14ac:dyDescent="0.2">
      <c r="A22" s="5" t="s">
        <v>23</v>
      </c>
      <c r="B22" s="17">
        <f>Index!D22</f>
        <v>100.03</v>
      </c>
      <c r="C22" s="6">
        <f>Index!E22</f>
        <v>100.14</v>
      </c>
      <c r="D22" s="6">
        <f>Index!F22</f>
        <v>101.43</v>
      </c>
      <c r="E22" s="6">
        <f>Index!G22</f>
        <v>102.01</v>
      </c>
      <c r="F22" s="6">
        <f>Index!H22</f>
        <v>99.53</v>
      </c>
      <c r="G22" s="17">
        <f>'Item weights'!D$7</f>
        <v>122.16</v>
      </c>
      <c r="H22" s="6">
        <f>'Item weights'!E$7</f>
        <v>74.45</v>
      </c>
      <c r="I22" s="6">
        <f>'Item weights'!F$7</f>
        <v>262.86</v>
      </c>
      <c r="J22" s="6">
        <f>'Item weights'!G$7</f>
        <v>106.06</v>
      </c>
      <c r="K22" s="6">
        <f>'Item weights'!H$7</f>
        <v>434.47</v>
      </c>
      <c r="L22" s="17">
        <f t="shared" si="0"/>
        <v>100.39895730000001</v>
      </c>
      <c r="M22" s="17">
        <f>Index!B22</f>
        <v>100.39</v>
      </c>
      <c r="N22" s="6">
        <f t="shared" si="1"/>
        <v>8.95730000000583E-3</v>
      </c>
    </row>
    <row r="23" spans="1:14" x14ac:dyDescent="0.2">
      <c r="A23" s="5" t="s">
        <v>24</v>
      </c>
      <c r="B23" s="17">
        <f>Index!D23</f>
        <v>99.96</v>
      </c>
      <c r="C23" s="6">
        <f>Index!E23</f>
        <v>100.62</v>
      </c>
      <c r="D23" s="6">
        <f>Index!F23</f>
        <v>101.44</v>
      </c>
      <c r="E23" s="6">
        <f>Index!G23</f>
        <v>102.96</v>
      </c>
      <c r="F23" s="6">
        <f>Index!H23</f>
        <v>99.74</v>
      </c>
      <c r="G23" s="17">
        <f>'Item weights'!D$7</f>
        <v>122.16</v>
      </c>
      <c r="H23" s="6">
        <f>'Item weights'!E$7</f>
        <v>74.45</v>
      </c>
      <c r="I23" s="6">
        <f>'Item weights'!F$7</f>
        <v>262.86</v>
      </c>
      <c r="J23" s="6">
        <f>'Item weights'!G$7</f>
        <v>106.06</v>
      </c>
      <c r="K23" s="6">
        <f>'Item weights'!H$7</f>
        <v>434.47</v>
      </c>
      <c r="L23" s="17">
        <f t="shared" si="0"/>
        <v>100.62076639999999</v>
      </c>
      <c r="M23" s="17">
        <f>Index!B23</f>
        <v>100.61</v>
      </c>
      <c r="N23" s="6">
        <f t="shared" si="1"/>
        <v>1.0766399999994292E-2</v>
      </c>
    </row>
    <row r="24" spans="1:14" x14ac:dyDescent="0.2">
      <c r="A24" s="5" t="s">
        <v>25</v>
      </c>
      <c r="B24" s="17">
        <f>Index!D24</f>
        <v>100.01</v>
      </c>
      <c r="C24" s="6">
        <f>Index!E24</f>
        <v>100.39</v>
      </c>
      <c r="D24" s="6">
        <f>Index!F24</f>
        <v>101.11</v>
      </c>
      <c r="E24" s="6">
        <f>Index!G24</f>
        <v>102.86</v>
      </c>
      <c r="F24" s="6">
        <f>Index!H24</f>
        <v>99.96</v>
      </c>
      <c r="G24" s="17">
        <f>'Item weights'!D$7</f>
        <v>122.16</v>
      </c>
      <c r="H24" s="6">
        <f>'Item weights'!E$7</f>
        <v>74.45</v>
      </c>
      <c r="I24" s="6">
        <f>'Item weights'!F$7</f>
        <v>262.86</v>
      </c>
      <c r="J24" s="6">
        <f>'Item weights'!G$7</f>
        <v>106.06</v>
      </c>
      <c r="K24" s="6">
        <f>'Item weights'!H$7</f>
        <v>434.47</v>
      </c>
      <c r="L24" s="17">
        <f t="shared" si="0"/>
        <v>100.6079845</v>
      </c>
      <c r="M24" s="17">
        <f>Index!B24</f>
        <v>100.6</v>
      </c>
      <c r="N24" s="6">
        <f t="shared" si="1"/>
        <v>7.9845000000062782E-3</v>
      </c>
    </row>
    <row r="25" spans="1:14" x14ac:dyDescent="0.2">
      <c r="A25" s="5" t="s">
        <v>26</v>
      </c>
      <c r="B25" s="17">
        <f>Index!D25</f>
        <v>100.07</v>
      </c>
      <c r="C25" s="6">
        <f>Index!E25</f>
        <v>99.06</v>
      </c>
      <c r="D25" s="6">
        <f>Index!F25</f>
        <v>97.52</v>
      </c>
      <c r="E25" s="6">
        <f>Index!G25</f>
        <v>102.14</v>
      </c>
      <c r="F25" s="6">
        <f>Index!H25</f>
        <v>101.02</v>
      </c>
      <c r="G25" s="17">
        <f>'Item weights'!D$7</f>
        <v>122.16</v>
      </c>
      <c r="H25" s="6">
        <f>'Item weights'!E$7</f>
        <v>74.45</v>
      </c>
      <c r="I25" s="6">
        <f>'Item weights'!F$7</f>
        <v>262.86</v>
      </c>
      <c r="J25" s="6">
        <f>'Item weights'!G$7</f>
        <v>106.06</v>
      </c>
      <c r="K25" s="6">
        <f>'Item weights'!H$7</f>
        <v>434.47</v>
      </c>
      <c r="L25" s="17">
        <f t="shared" si="0"/>
        <v>99.956803199999996</v>
      </c>
      <c r="M25" s="17">
        <f>Index!B25</f>
        <v>99.96</v>
      </c>
      <c r="N25" s="6">
        <f t="shared" si="1"/>
        <v>-3.1967999999977792E-3</v>
      </c>
    </row>
    <row r="26" spans="1:14" x14ac:dyDescent="0.2">
      <c r="A26" s="5" t="s">
        <v>27</v>
      </c>
      <c r="B26" s="17">
        <f>Index!D26</f>
        <v>100.11</v>
      </c>
      <c r="C26" s="6">
        <f>Index!E26</f>
        <v>99.29</v>
      </c>
      <c r="D26" s="6">
        <f>Index!F26</f>
        <v>97.85</v>
      </c>
      <c r="E26" s="6">
        <f>Index!G26</f>
        <v>99.89</v>
      </c>
      <c r="F26" s="6">
        <f>Index!H26</f>
        <v>101.33</v>
      </c>
      <c r="G26" s="17">
        <f>'Item weights'!D$7</f>
        <v>122.16</v>
      </c>
      <c r="H26" s="6">
        <f>'Item weights'!E$7</f>
        <v>74.45</v>
      </c>
      <c r="I26" s="6">
        <f>'Item weights'!F$7</f>
        <v>262.86</v>
      </c>
      <c r="J26" s="6">
        <f>'Item weights'!G$7</f>
        <v>106.06</v>
      </c>
      <c r="K26" s="6">
        <f>'Item weights'!H$7</f>
        <v>434.47</v>
      </c>
      <c r="L26" s="17">
        <f t="shared" si="0"/>
        <v>99.961607599999994</v>
      </c>
      <c r="M26" s="17">
        <f>Index!B26</f>
        <v>99.97</v>
      </c>
      <c r="N26" s="6">
        <f t="shared" si="1"/>
        <v>-8.3924000000052956E-3</v>
      </c>
    </row>
    <row r="27" spans="1:14" x14ac:dyDescent="0.2">
      <c r="A27" s="5" t="s">
        <v>28</v>
      </c>
      <c r="B27" s="17">
        <f>Index!D27</f>
        <v>100.05</v>
      </c>
      <c r="C27" s="6">
        <f>Index!E27</f>
        <v>100.11</v>
      </c>
      <c r="D27" s="6">
        <f>Index!F27</f>
        <v>100.96</v>
      </c>
      <c r="E27" s="6">
        <f>Index!G27</f>
        <v>98.2</v>
      </c>
      <c r="F27" s="6">
        <f>Index!H27</f>
        <v>100.26</v>
      </c>
      <c r="G27" s="17">
        <f>'Item weights'!D$7</f>
        <v>122.16</v>
      </c>
      <c r="H27" s="6">
        <f>'Item weights'!E$7</f>
        <v>74.45</v>
      </c>
      <c r="I27" s="6">
        <f>'Item weights'!F$7</f>
        <v>262.86</v>
      </c>
      <c r="J27" s="6">
        <f>'Item weights'!G$7</f>
        <v>106.06</v>
      </c>
      <c r="K27" s="6">
        <f>'Item weights'!H$7</f>
        <v>434.47</v>
      </c>
      <c r="L27" s="17">
        <f t="shared" si="0"/>
        <v>100.1886973</v>
      </c>
      <c r="M27" s="17">
        <f>Index!B27</f>
        <v>100.19</v>
      </c>
      <c r="N27" s="6">
        <f t="shared" si="1"/>
        <v>-1.3026999999965483E-3</v>
      </c>
    </row>
    <row r="28" spans="1:14" x14ac:dyDescent="0.2">
      <c r="A28" s="5" t="s">
        <v>29</v>
      </c>
      <c r="B28" s="17">
        <f>Index!D28</f>
        <v>100.11</v>
      </c>
      <c r="C28" s="6">
        <f>Index!E28</f>
        <v>100.93</v>
      </c>
      <c r="D28" s="6">
        <f>Index!F28</f>
        <v>101.62</v>
      </c>
      <c r="E28" s="6">
        <f>Index!G28</f>
        <v>97.68</v>
      </c>
      <c r="F28" s="6">
        <f>Index!H28</f>
        <v>100.16</v>
      </c>
      <c r="G28" s="17">
        <f>'Item weights'!D$7</f>
        <v>122.16</v>
      </c>
      <c r="H28" s="6">
        <f>'Item weights'!E$7</f>
        <v>74.45</v>
      </c>
      <c r="I28" s="6">
        <f>'Item weights'!F$7</f>
        <v>262.86</v>
      </c>
      <c r="J28" s="6">
        <f>'Item weights'!G$7</f>
        <v>106.06</v>
      </c>
      <c r="K28" s="6">
        <f>'Item weights'!H$7</f>
        <v>434.47</v>
      </c>
      <c r="L28" s="17">
        <f t="shared" si="0"/>
        <v>100.33196530000001</v>
      </c>
      <c r="M28" s="17">
        <f>Index!B28</f>
        <v>100.34</v>
      </c>
      <c r="N28" s="6">
        <f t="shared" si="1"/>
        <v>-8.0346999999960644E-3</v>
      </c>
    </row>
    <row r="29" spans="1:14" x14ac:dyDescent="0.2">
      <c r="A29" s="7" t="s">
        <v>30</v>
      </c>
      <c r="B29" s="18">
        <f>Index!D29</f>
        <v>100.19</v>
      </c>
      <c r="C29" s="8">
        <f>Index!E29</f>
        <v>100.81</v>
      </c>
      <c r="D29" s="8">
        <f>Index!F29</f>
        <v>101.64</v>
      </c>
      <c r="E29" s="8">
        <f>Index!G29</f>
        <v>97.67</v>
      </c>
      <c r="F29" s="8">
        <f>Index!H29</f>
        <v>99.81</v>
      </c>
      <c r="G29" s="18">
        <f>'Item weights'!D$7</f>
        <v>122.16</v>
      </c>
      <c r="H29" s="8">
        <f>'Item weights'!E$7</f>
        <v>74.45</v>
      </c>
      <c r="I29" s="8">
        <f>'Item weights'!F$7</f>
        <v>262.86</v>
      </c>
      <c r="J29" s="8">
        <f>'Item weights'!G$7</f>
        <v>106.06</v>
      </c>
      <c r="K29" s="8">
        <f>'Item weights'!H$7</f>
        <v>434.47</v>
      </c>
      <c r="L29" s="18">
        <f t="shared" si="0"/>
        <v>100.1849362</v>
      </c>
      <c r="M29" s="18">
        <f>Index!B29</f>
        <v>100.19</v>
      </c>
      <c r="N29" s="8">
        <f t="shared" si="1"/>
        <v>-5.0638000000020611E-3</v>
      </c>
    </row>
    <row r="30" spans="1:14" x14ac:dyDescent="0.2">
      <c r="A30" s="13" t="s">
        <v>31</v>
      </c>
      <c r="B30" s="19">
        <f>Index!D30</f>
        <v>100.13</v>
      </c>
      <c r="C30" s="14">
        <f>Index!E30</f>
        <v>100.26</v>
      </c>
      <c r="D30" s="14">
        <f>Index!F30</f>
        <v>101.34</v>
      </c>
      <c r="E30" s="14">
        <f>Index!G30</f>
        <v>95.9</v>
      </c>
      <c r="F30" s="14">
        <f>Index!H30</f>
        <v>100.5</v>
      </c>
      <c r="G30" s="19">
        <f>'Item weights'!D$7</f>
        <v>122.16</v>
      </c>
      <c r="H30" s="14">
        <f>'Item weights'!E$7</f>
        <v>74.45</v>
      </c>
      <c r="I30" s="14">
        <f>'Item weights'!F$7</f>
        <v>262.86</v>
      </c>
      <c r="J30" s="14">
        <f>'Item weights'!G$7</f>
        <v>106.06</v>
      </c>
      <c r="K30" s="14">
        <f>'Item weights'!H$7</f>
        <v>434.47</v>
      </c>
      <c r="L30" s="19">
        <f t="shared" si="0"/>
        <v>100.1698592</v>
      </c>
      <c r="M30" s="19">
        <f>Index!B30</f>
        <v>100.17</v>
      </c>
      <c r="N30" s="14">
        <f t="shared" si="1"/>
        <v>-1.4079999999694337E-4</v>
      </c>
    </row>
    <row r="31" spans="1:14" x14ac:dyDescent="0.2">
      <c r="A31" s="9" t="s">
        <v>32</v>
      </c>
      <c r="B31" s="16">
        <f>Index!D31</f>
        <v>100.35</v>
      </c>
      <c r="C31" s="10">
        <f>Index!E31</f>
        <v>100.37</v>
      </c>
      <c r="D31" s="10">
        <f>Index!F31</f>
        <v>97.64</v>
      </c>
      <c r="E31" s="10">
        <f>Index!G31</f>
        <v>93.3</v>
      </c>
      <c r="F31" s="10">
        <f>Index!H31</f>
        <v>99.92</v>
      </c>
      <c r="G31" s="16">
        <f>'Item weights'!D$8</f>
        <v>121.26</v>
      </c>
      <c r="H31" s="10">
        <f>'Item weights'!E$8</f>
        <v>74.069999999999993</v>
      </c>
      <c r="I31" s="10">
        <f>'Item weights'!F$8</f>
        <v>265.45999999999998</v>
      </c>
      <c r="J31" s="10">
        <f>'Item weights'!G$8</f>
        <v>97.4</v>
      </c>
      <c r="K31" s="10">
        <f>'Item weights'!H$8</f>
        <v>441.82</v>
      </c>
      <c r="L31" s="16">
        <f t="shared" si="0"/>
        <v>98.755448145518542</v>
      </c>
      <c r="M31" s="16">
        <f>Index!B31</f>
        <v>98.72</v>
      </c>
      <c r="N31" s="10">
        <f t="shared" si="1"/>
        <v>3.5448145518543583E-2</v>
      </c>
    </row>
    <row r="32" spans="1:14" x14ac:dyDescent="0.2">
      <c r="A32" s="5" t="s">
        <v>33</v>
      </c>
      <c r="B32" s="17">
        <f>Index!D32</f>
        <v>100.38</v>
      </c>
      <c r="C32" s="6">
        <f>Index!E32</f>
        <v>100.4</v>
      </c>
      <c r="D32" s="6">
        <f>Index!F32</f>
        <v>97.99</v>
      </c>
      <c r="E32" s="6">
        <f>Index!G32</f>
        <v>92.07</v>
      </c>
      <c r="F32" s="6">
        <f>Index!H32</f>
        <v>100.35</v>
      </c>
      <c r="G32" s="17">
        <f>'Item weights'!D$8</f>
        <v>121.26</v>
      </c>
      <c r="H32" s="6">
        <f>'Item weights'!E$8</f>
        <v>74.069999999999993</v>
      </c>
      <c r="I32" s="6">
        <f>'Item weights'!F$8</f>
        <v>265.45999999999998</v>
      </c>
      <c r="J32" s="6">
        <f>'Item weights'!G$8</f>
        <v>97.4</v>
      </c>
      <c r="K32" s="6">
        <f>'Item weights'!H$8</f>
        <v>441.82</v>
      </c>
      <c r="L32" s="17">
        <f t="shared" si="0"/>
        <v>98.924397956020442</v>
      </c>
      <c r="M32" s="17">
        <f>Index!B32</f>
        <v>98.88</v>
      </c>
      <c r="N32" s="6">
        <f t="shared" si="1"/>
        <v>4.4397956020446827E-2</v>
      </c>
    </row>
    <row r="33" spans="1:14" x14ac:dyDescent="0.2">
      <c r="A33" s="5" t="s">
        <v>34</v>
      </c>
      <c r="B33" s="17">
        <f>Index!D33</f>
        <v>100.37</v>
      </c>
      <c r="C33" s="6">
        <f>Index!E33</f>
        <v>100.95</v>
      </c>
      <c r="D33" s="6">
        <f>Index!F33</f>
        <v>101.35</v>
      </c>
      <c r="E33" s="6">
        <f>Index!G33</f>
        <v>93.03</v>
      </c>
      <c r="F33" s="6">
        <f>Index!H33</f>
        <v>100.82</v>
      </c>
      <c r="G33" s="17">
        <f>'Item weights'!D$8</f>
        <v>121.26</v>
      </c>
      <c r="H33" s="6">
        <f>'Item weights'!E$8</f>
        <v>74.069999999999993</v>
      </c>
      <c r="I33" s="6">
        <f>'Item weights'!F$8</f>
        <v>265.45999999999998</v>
      </c>
      <c r="J33" s="6">
        <f>'Item weights'!G$8</f>
        <v>97.4</v>
      </c>
      <c r="K33" s="6">
        <f>'Item weights'!H$8</f>
        <v>441.82</v>
      </c>
      <c r="L33" s="17">
        <f t="shared" si="0"/>
        <v>100.15701652983469</v>
      </c>
      <c r="M33" s="17">
        <f>Index!B33</f>
        <v>100.11</v>
      </c>
      <c r="N33" s="6">
        <f t="shared" si="1"/>
        <v>4.7016529834692733E-2</v>
      </c>
    </row>
    <row r="34" spans="1:14" x14ac:dyDescent="0.2">
      <c r="A34" s="5" t="s">
        <v>35</v>
      </c>
      <c r="B34" s="17">
        <f>Index!D34</f>
        <v>100.56</v>
      </c>
      <c r="C34" s="6">
        <f>Index!E34</f>
        <v>101.35</v>
      </c>
      <c r="D34" s="6">
        <f>Index!F34</f>
        <v>101.96</v>
      </c>
      <c r="E34" s="6">
        <f>Index!G34</f>
        <v>93.1</v>
      </c>
      <c r="F34" s="6">
        <f>Index!H34</f>
        <v>100.41</v>
      </c>
      <c r="G34" s="17">
        <f>'Item weights'!D$8</f>
        <v>121.26</v>
      </c>
      <c r="H34" s="6">
        <f>'Item weights'!E$8</f>
        <v>74.069999999999993</v>
      </c>
      <c r="I34" s="6">
        <f>'Item weights'!F$8</f>
        <v>265.45999999999998</v>
      </c>
      <c r="J34" s="6">
        <f>'Item weights'!G$8</f>
        <v>97.4</v>
      </c>
      <c r="K34" s="6">
        <f>'Item weights'!H$8</f>
        <v>441.82</v>
      </c>
      <c r="L34" s="17">
        <f t="shared" si="0"/>
        <v>100.19728592714073</v>
      </c>
      <c r="M34" s="17">
        <f>Index!B34</f>
        <v>100.15</v>
      </c>
      <c r="N34" s="6">
        <f t="shared" si="1"/>
        <v>4.7285927140720219E-2</v>
      </c>
    </row>
    <row r="35" spans="1:14" x14ac:dyDescent="0.2">
      <c r="A35" s="5" t="s">
        <v>36</v>
      </c>
      <c r="B35" s="17">
        <f>Index!D35</f>
        <v>100.52</v>
      </c>
      <c r="C35" s="6">
        <f>Index!E35</f>
        <v>102.1</v>
      </c>
      <c r="D35" s="6">
        <f>Index!F35</f>
        <v>101.99</v>
      </c>
      <c r="E35" s="6">
        <f>Index!G35</f>
        <v>94.64</v>
      </c>
      <c r="F35" s="6">
        <f>Index!H35</f>
        <v>100.75</v>
      </c>
      <c r="G35" s="17">
        <f>'Item weights'!D$8</f>
        <v>121.26</v>
      </c>
      <c r="H35" s="6">
        <f>'Item weights'!E$8</f>
        <v>74.069999999999993</v>
      </c>
      <c r="I35" s="6">
        <f>'Item weights'!F$8</f>
        <v>265.45999999999998</v>
      </c>
      <c r="J35" s="6">
        <f>'Item weights'!G$8</f>
        <v>97.4</v>
      </c>
      <c r="K35" s="6">
        <f>'Item weights'!H$8</f>
        <v>441.82</v>
      </c>
      <c r="L35" s="17">
        <f t="shared" si="0"/>
        <v>100.55616303836962</v>
      </c>
      <c r="M35" s="17">
        <f>Index!B35</f>
        <v>100.51</v>
      </c>
      <c r="N35" s="6">
        <f t="shared" si="1"/>
        <v>4.6163038369613218E-2</v>
      </c>
    </row>
    <row r="36" spans="1:14" x14ac:dyDescent="0.2">
      <c r="A36" s="5" t="s">
        <v>37</v>
      </c>
      <c r="B36" s="17">
        <f>Index!D36</f>
        <v>100.53</v>
      </c>
      <c r="C36" s="6">
        <f>Index!E36</f>
        <v>101.84</v>
      </c>
      <c r="D36" s="6">
        <f>Index!F36</f>
        <v>101.51</v>
      </c>
      <c r="E36" s="6">
        <f>Index!G36</f>
        <v>96.25</v>
      </c>
      <c r="F36" s="6">
        <f>Index!H36</f>
        <v>101.09</v>
      </c>
      <c r="G36" s="17">
        <f>'Item weights'!D$8</f>
        <v>121.26</v>
      </c>
      <c r="H36" s="6">
        <f>'Item weights'!E$8</f>
        <v>74.069999999999993</v>
      </c>
      <c r="I36" s="6">
        <f>'Item weights'!F$8</f>
        <v>265.45999999999998</v>
      </c>
      <c r="J36" s="6">
        <f>'Item weights'!G$8</f>
        <v>97.4</v>
      </c>
      <c r="K36" s="6">
        <f>'Item weights'!H$8</f>
        <v>441.82</v>
      </c>
      <c r="L36" s="17">
        <f t="shared" si="0"/>
        <v>100.71772782272177</v>
      </c>
      <c r="M36" s="17">
        <f>Index!B36</f>
        <v>100.68</v>
      </c>
      <c r="N36" s="6">
        <f t="shared" si="1"/>
        <v>3.7727822721763005E-2</v>
      </c>
    </row>
    <row r="37" spans="1:14" x14ac:dyDescent="0.2">
      <c r="A37" s="5" t="s">
        <v>38</v>
      </c>
      <c r="B37" s="17">
        <f>Index!D37</f>
        <v>100.54</v>
      </c>
      <c r="C37" s="6">
        <f>Index!E37</f>
        <v>101.9</v>
      </c>
      <c r="D37" s="6">
        <f>Index!F37</f>
        <v>97.88</v>
      </c>
      <c r="E37" s="6">
        <f>Index!G37</f>
        <v>95.29</v>
      </c>
      <c r="F37" s="6">
        <f>Index!H37</f>
        <v>102.2</v>
      </c>
      <c r="G37" s="17">
        <f>'Item weights'!D$8</f>
        <v>121.26</v>
      </c>
      <c r="H37" s="6">
        <f>'Item weights'!E$8</f>
        <v>74.069999999999993</v>
      </c>
      <c r="I37" s="6">
        <f>'Item weights'!F$8</f>
        <v>265.45999999999998</v>
      </c>
      <c r="J37" s="6">
        <f>'Item weights'!G$8</f>
        <v>97.4</v>
      </c>
      <c r="K37" s="6">
        <f>'Item weights'!H$8</f>
        <v>441.82</v>
      </c>
      <c r="L37" s="17">
        <f t="shared" si="0"/>
        <v>100.15668663313367</v>
      </c>
      <c r="M37" s="17">
        <f>Index!B37</f>
        <v>100.12</v>
      </c>
      <c r="N37" s="6">
        <f t="shared" si="1"/>
        <v>3.6686633133669488E-2</v>
      </c>
    </row>
    <row r="38" spans="1:14" x14ac:dyDescent="0.2">
      <c r="A38" s="5" t="s">
        <v>39</v>
      </c>
      <c r="B38" s="17">
        <f>Index!D38</f>
        <v>100.59</v>
      </c>
      <c r="C38" s="6">
        <f>Index!E38</f>
        <v>101.8</v>
      </c>
      <c r="D38" s="6">
        <f>Index!F38</f>
        <v>98.17</v>
      </c>
      <c r="E38" s="6">
        <f>Index!G38</f>
        <v>94.29</v>
      </c>
      <c r="F38" s="6">
        <f>Index!H38</f>
        <v>102.44</v>
      </c>
      <c r="G38" s="17">
        <f>'Item weights'!D$8</f>
        <v>121.26</v>
      </c>
      <c r="H38" s="6">
        <f>'Item weights'!E$8</f>
        <v>74.069999999999993</v>
      </c>
      <c r="I38" s="6">
        <f>'Item weights'!F$8</f>
        <v>265.45999999999998</v>
      </c>
      <c r="J38" s="6">
        <f>'Item weights'!G$8</f>
        <v>97.4</v>
      </c>
      <c r="K38" s="6">
        <f>'Item weights'!H$8</f>
        <v>441.82</v>
      </c>
      <c r="L38" s="17">
        <f t="shared" si="0"/>
        <v>100.2409619903801</v>
      </c>
      <c r="M38" s="17">
        <f>Index!B38</f>
        <v>100.21</v>
      </c>
      <c r="N38" s="6">
        <f t="shared" si="1"/>
        <v>3.0961990380106386E-2</v>
      </c>
    </row>
    <row r="39" spans="1:14" x14ac:dyDescent="0.2">
      <c r="A39" s="5" t="s">
        <v>40</v>
      </c>
      <c r="B39" s="17">
        <f>Index!D39</f>
        <v>100.53</v>
      </c>
      <c r="C39" s="6">
        <f>Index!E39</f>
        <v>101.17</v>
      </c>
      <c r="D39" s="6">
        <f>Index!F39</f>
        <v>101.23</v>
      </c>
      <c r="E39" s="6">
        <f>Index!G39</f>
        <v>95.26</v>
      </c>
      <c r="F39" s="6">
        <f>Index!H39</f>
        <v>101.41</v>
      </c>
      <c r="G39" s="17">
        <f>'Item weights'!D$8</f>
        <v>121.26</v>
      </c>
      <c r="H39" s="6">
        <f>'Item weights'!E$8</f>
        <v>74.069999999999993</v>
      </c>
      <c r="I39" s="6">
        <f>'Item weights'!F$8</f>
        <v>265.45999999999998</v>
      </c>
      <c r="J39" s="6">
        <f>'Item weights'!G$8</f>
        <v>97.4</v>
      </c>
      <c r="K39" s="6">
        <f>'Item weights'!H$8</f>
        <v>441.82</v>
      </c>
      <c r="L39" s="17">
        <f t="shared" si="0"/>
        <v>100.63872931270686</v>
      </c>
      <c r="M39" s="17">
        <f>Index!B39</f>
        <v>100.6</v>
      </c>
      <c r="N39" s="6">
        <f t="shared" si="1"/>
        <v>3.8729312706863084E-2</v>
      </c>
    </row>
    <row r="40" spans="1:14" x14ac:dyDescent="0.2">
      <c r="A40" s="5" t="s">
        <v>41</v>
      </c>
      <c r="B40" s="17">
        <f>Index!D40</f>
        <v>100.62</v>
      </c>
      <c r="C40" s="6">
        <f>Index!E40</f>
        <v>101.14</v>
      </c>
      <c r="D40" s="6">
        <f>Index!F40</f>
        <v>101.88</v>
      </c>
      <c r="E40" s="6">
        <f>Index!G40</f>
        <v>96.78</v>
      </c>
      <c r="F40" s="6">
        <f>Index!H40</f>
        <v>101.23</v>
      </c>
      <c r="G40" s="17">
        <f>'Item weights'!D$8</f>
        <v>121.26</v>
      </c>
      <c r="H40" s="6">
        <f>'Item weights'!E$8</f>
        <v>74.069999999999993</v>
      </c>
      <c r="I40" s="6">
        <f>'Item weights'!F$8</f>
        <v>265.45999999999998</v>
      </c>
      <c r="J40" s="6">
        <f>'Item weights'!G$8</f>
        <v>97.4</v>
      </c>
      <c r="K40" s="6">
        <f>'Item weights'!H$8</f>
        <v>441.82</v>
      </c>
      <c r="L40" s="17">
        <f t="shared" si="0"/>
        <v>100.88848751512485</v>
      </c>
      <c r="M40" s="17">
        <f>Index!B40</f>
        <v>100.85</v>
      </c>
      <c r="N40" s="6">
        <f t="shared" si="1"/>
        <v>3.8487515124856486E-2</v>
      </c>
    </row>
    <row r="41" spans="1:14" x14ac:dyDescent="0.2">
      <c r="A41" s="7" t="s">
        <v>42</v>
      </c>
      <c r="B41" s="18">
        <f>Index!D41</f>
        <v>100.9</v>
      </c>
      <c r="C41" s="8">
        <f>Index!E41</f>
        <v>101.52</v>
      </c>
      <c r="D41" s="8">
        <f>Index!F41</f>
        <v>101.93</v>
      </c>
      <c r="E41" s="8">
        <f>Index!G41</f>
        <v>96.61</v>
      </c>
      <c r="F41" s="8">
        <f>Index!H41</f>
        <v>100.89</v>
      </c>
      <c r="G41" s="18">
        <f>'Item weights'!D$8</f>
        <v>121.26</v>
      </c>
      <c r="H41" s="8">
        <f>'Item weights'!E$8</f>
        <v>74.069999999999993</v>
      </c>
      <c r="I41" s="8">
        <f>'Item weights'!F$8</f>
        <v>265.45999999999998</v>
      </c>
      <c r="J41" s="8">
        <f>'Item weights'!G$8</f>
        <v>97.4</v>
      </c>
      <c r="K41" s="8">
        <f>'Item weights'!H$8</f>
        <v>441.82</v>
      </c>
      <c r="L41" s="18">
        <f t="shared" si="0"/>
        <v>100.79708402915972</v>
      </c>
      <c r="M41" s="18">
        <f>Index!B41</f>
        <v>100.76</v>
      </c>
      <c r="N41" s="8">
        <f t="shared" si="1"/>
        <v>3.708402915971476E-2</v>
      </c>
    </row>
    <row r="42" spans="1:14" x14ac:dyDescent="0.2">
      <c r="A42" s="13" t="s">
        <v>43</v>
      </c>
      <c r="B42" s="19">
        <f>Index!D42</f>
        <v>100.86</v>
      </c>
      <c r="C42" s="14">
        <f>Index!E42</f>
        <v>102.36</v>
      </c>
      <c r="D42" s="14">
        <f>Index!F42</f>
        <v>101.64</v>
      </c>
      <c r="E42" s="14">
        <f>Index!G42</f>
        <v>98.35</v>
      </c>
      <c r="F42" s="14">
        <f>Index!H42</f>
        <v>101.76</v>
      </c>
      <c r="G42" s="19">
        <f>'Item weights'!D$8</f>
        <v>121.26</v>
      </c>
      <c r="H42" s="14">
        <f>'Item weights'!E$8</f>
        <v>74.069999999999993</v>
      </c>
      <c r="I42" s="14">
        <f>'Item weights'!F$8</f>
        <v>265.45999999999998</v>
      </c>
      <c r="J42" s="14">
        <f>'Item weights'!G$8</f>
        <v>97.4</v>
      </c>
      <c r="K42" s="14">
        <f>'Item weights'!H$8</f>
        <v>441.82</v>
      </c>
      <c r="L42" s="19">
        <f t="shared" si="0"/>
        <v>101.33132308676913</v>
      </c>
      <c r="M42" s="19">
        <f>Index!B42</f>
        <v>101.31</v>
      </c>
      <c r="N42" s="14">
        <f t="shared" si="1"/>
        <v>2.1323086769129418E-2</v>
      </c>
    </row>
    <row r="44" spans="1:14" x14ac:dyDescent="0.2">
      <c r="A44" s="3" t="s">
        <v>44</v>
      </c>
    </row>
    <row r="45" spans="1:14" x14ac:dyDescent="0.2">
      <c r="A45" s="4" t="s">
        <v>45</v>
      </c>
    </row>
  </sheetData>
  <mergeCells count="3">
    <mergeCell ref="B4:F4"/>
    <mergeCell ref="G4:K4"/>
    <mergeCell ref="M4:N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5C6C8"/>
    <pageSetUpPr fitToPage="1"/>
  </sheetPr>
  <dimension ref="A1:E45"/>
  <sheetViews>
    <sheetView showGridLines="0" workbookViewId="0"/>
  </sheetViews>
  <sheetFormatPr defaultRowHeight="12" x14ac:dyDescent="0.2"/>
  <cols>
    <col min="1" max="1" width="9.140625" style="1"/>
    <col min="2" max="5" width="16" style="1" customWidth="1"/>
    <col min="6" max="16384" width="9.140625" style="1"/>
  </cols>
  <sheetData>
    <row r="1" spans="1:5" ht="15" x14ac:dyDescent="0.25">
      <c r="A1" s="2" t="s">
        <v>80</v>
      </c>
    </row>
    <row r="2" spans="1:5" x14ac:dyDescent="0.2">
      <c r="A2" s="3" t="str">
        <f>Index!A2</f>
        <v>(Last update: 22 February 2017)</v>
      </c>
    </row>
    <row r="4" spans="1:5" ht="24" customHeight="1" x14ac:dyDescent="0.2">
      <c r="A4" s="33"/>
      <c r="B4" s="40" t="s">
        <v>48</v>
      </c>
      <c r="C4" s="40" t="s">
        <v>60</v>
      </c>
      <c r="D4" s="87" t="s">
        <v>47</v>
      </c>
      <c r="E4" s="88"/>
    </row>
    <row r="5" spans="1:5" ht="24" customHeight="1" x14ac:dyDescent="0.2">
      <c r="A5" s="34"/>
      <c r="B5" s="39" t="s">
        <v>0</v>
      </c>
      <c r="C5" s="39" t="s">
        <v>0</v>
      </c>
      <c r="D5" s="39" t="s">
        <v>0</v>
      </c>
      <c r="E5" s="35" t="s">
        <v>59</v>
      </c>
    </row>
    <row r="6" spans="1:5" x14ac:dyDescent="0.2">
      <c r="A6" s="49" t="s">
        <v>7</v>
      </c>
      <c r="B6" s="52" t="s">
        <v>46</v>
      </c>
      <c r="C6" s="52" t="s">
        <v>46</v>
      </c>
      <c r="D6" s="52" t="s">
        <v>46</v>
      </c>
      <c r="E6" s="50" t="s">
        <v>46</v>
      </c>
    </row>
    <row r="7" spans="1:5" x14ac:dyDescent="0.2">
      <c r="A7" s="9" t="s">
        <v>8</v>
      </c>
      <c r="B7" s="16">
        <f>Index!I7</f>
        <v>116.57</v>
      </c>
      <c r="C7" s="16">
        <f>B7/AVERAGE($B$19:$B$30)*100</f>
        <v>98.993673304742885</v>
      </c>
      <c r="D7" s="16">
        <f>Index!B7</f>
        <v>98.99</v>
      </c>
      <c r="E7" s="10">
        <f>C7-D7</f>
        <v>3.6733047428896271E-3</v>
      </c>
    </row>
    <row r="8" spans="1:5" x14ac:dyDescent="0.2">
      <c r="A8" s="5" t="s">
        <v>9</v>
      </c>
      <c r="B8" s="17">
        <f>Index!I8</f>
        <v>116.93</v>
      </c>
      <c r="C8" s="17">
        <f t="shared" ref="C8:C42" si="0">B8/AVERAGE($B$19:$B$30)*100</f>
        <v>99.29939280709948</v>
      </c>
      <c r="D8" s="17">
        <f>Index!B8</f>
        <v>99.3</v>
      </c>
      <c r="E8" s="6">
        <f t="shared" ref="E8:E42" si="1">C8-D8</f>
        <v>-6.0719290051736152E-4</v>
      </c>
    </row>
    <row r="9" spans="1:5" x14ac:dyDescent="0.2">
      <c r="A9" s="5" t="s">
        <v>10</v>
      </c>
      <c r="B9" s="17">
        <f>Index!I9</f>
        <v>118.02</v>
      </c>
      <c r="C9" s="17">
        <f t="shared" si="0"/>
        <v>100.22504352256803</v>
      </c>
      <c r="D9" s="17">
        <f>Index!B9</f>
        <v>100.23</v>
      </c>
      <c r="E9" s="6">
        <f t="shared" si="1"/>
        <v>-4.9564774319748039E-3</v>
      </c>
    </row>
    <row r="10" spans="1:5" x14ac:dyDescent="0.2">
      <c r="A10" s="5" t="s">
        <v>11</v>
      </c>
      <c r="B10" s="17">
        <f>Index!I10</f>
        <v>118.2</v>
      </c>
      <c r="C10" s="17">
        <f t="shared" si="0"/>
        <v>100.37790327374634</v>
      </c>
      <c r="D10" s="17">
        <f>Index!B10</f>
        <v>100.38</v>
      </c>
      <c r="E10" s="6">
        <f t="shared" si="1"/>
        <v>-2.096726253654424E-3</v>
      </c>
    </row>
    <row r="11" spans="1:5" x14ac:dyDescent="0.2">
      <c r="A11" s="5" t="s">
        <v>12</v>
      </c>
      <c r="B11" s="17">
        <f>Index!I11</f>
        <v>118.07</v>
      </c>
      <c r="C11" s="17">
        <f t="shared" si="0"/>
        <v>100.26750456456199</v>
      </c>
      <c r="D11" s="17">
        <f>Index!B11</f>
        <v>100.27</v>
      </c>
      <c r="E11" s="6">
        <f t="shared" si="1"/>
        <v>-2.4954354380071209E-3</v>
      </c>
    </row>
    <row r="12" spans="1:5" x14ac:dyDescent="0.2">
      <c r="A12" s="5" t="s">
        <v>13</v>
      </c>
      <c r="B12" s="17">
        <f>Index!I12</f>
        <v>118.2</v>
      </c>
      <c r="C12" s="17">
        <f t="shared" si="0"/>
        <v>100.37790327374634</v>
      </c>
      <c r="D12" s="17">
        <f>Index!B12</f>
        <v>100.38</v>
      </c>
      <c r="E12" s="6">
        <f t="shared" si="1"/>
        <v>-2.096726253654424E-3</v>
      </c>
    </row>
    <row r="13" spans="1:5" x14ac:dyDescent="0.2">
      <c r="A13" s="5" t="s">
        <v>14</v>
      </c>
      <c r="B13" s="17">
        <f>Index!I13</f>
        <v>117.43</v>
      </c>
      <c r="C13" s="17">
        <f t="shared" si="0"/>
        <v>99.724003227039191</v>
      </c>
      <c r="D13" s="17">
        <f>Index!B13</f>
        <v>99.72</v>
      </c>
      <c r="E13" s="6">
        <f t="shared" si="1"/>
        <v>4.0032270391918701E-3</v>
      </c>
    </row>
    <row r="14" spans="1:5" x14ac:dyDescent="0.2">
      <c r="A14" s="5" t="s">
        <v>15</v>
      </c>
      <c r="B14" s="17">
        <f>Index!I14</f>
        <v>117.57</v>
      </c>
      <c r="C14" s="17">
        <f t="shared" si="0"/>
        <v>99.842894144622292</v>
      </c>
      <c r="D14" s="17">
        <f>Index!B14</f>
        <v>99.84</v>
      </c>
      <c r="E14" s="6">
        <f t="shared" si="1"/>
        <v>2.8941446222887635E-3</v>
      </c>
    </row>
    <row r="15" spans="1:5" x14ac:dyDescent="0.2">
      <c r="A15" s="5" t="s">
        <v>16</v>
      </c>
      <c r="B15" s="17">
        <f>Index!I15</f>
        <v>118.08</v>
      </c>
      <c r="C15" s="17">
        <f t="shared" si="0"/>
        <v>100.2759967729608</v>
      </c>
      <c r="D15" s="17">
        <f>Index!B15</f>
        <v>100.28</v>
      </c>
      <c r="E15" s="6">
        <f t="shared" si="1"/>
        <v>-4.0032270392060809E-3</v>
      </c>
    </row>
    <row r="16" spans="1:5" x14ac:dyDescent="0.2">
      <c r="A16" s="5" t="s">
        <v>17</v>
      </c>
      <c r="B16" s="17">
        <f>Index!I16</f>
        <v>118.01</v>
      </c>
      <c r="C16" s="17">
        <f t="shared" si="0"/>
        <v>100.21655131416924</v>
      </c>
      <c r="D16" s="17">
        <f>Index!B16</f>
        <v>100.22</v>
      </c>
      <c r="E16" s="6">
        <f t="shared" si="1"/>
        <v>-3.448685830761633E-3</v>
      </c>
    </row>
    <row r="17" spans="1:5" x14ac:dyDescent="0.2">
      <c r="A17" s="7" t="s">
        <v>18</v>
      </c>
      <c r="B17" s="18">
        <f>Index!I17</f>
        <v>117.8</v>
      </c>
      <c r="C17" s="18">
        <f t="shared" si="0"/>
        <v>100.03821493779456</v>
      </c>
      <c r="D17" s="18">
        <f>Index!B17</f>
        <v>100.04</v>
      </c>
      <c r="E17" s="8">
        <f t="shared" si="1"/>
        <v>-1.7850622054425003E-3</v>
      </c>
    </row>
    <row r="18" spans="1:5" x14ac:dyDescent="0.2">
      <c r="A18" s="13" t="s">
        <v>19</v>
      </c>
      <c r="B18" s="19">
        <f>Index!I18</f>
        <v>117.69</v>
      </c>
      <c r="C18" s="19">
        <f t="shared" si="0"/>
        <v>99.944800645407824</v>
      </c>
      <c r="D18" s="19">
        <f>Index!B18</f>
        <v>99.94</v>
      </c>
      <c r="E18" s="14">
        <f t="shared" si="1"/>
        <v>4.8006454078262095E-3</v>
      </c>
    </row>
    <row r="19" spans="1:5" x14ac:dyDescent="0.2">
      <c r="A19" s="9" t="s">
        <v>20</v>
      </c>
      <c r="B19" s="16">
        <f>Index!I19</f>
        <v>115.87</v>
      </c>
      <c r="C19" s="16">
        <f t="shared" si="0"/>
        <v>98.399218716827306</v>
      </c>
      <c r="D19" s="16">
        <f>Index!B19</f>
        <v>98.4</v>
      </c>
      <c r="E19" s="10">
        <f t="shared" si="1"/>
        <v>-7.8128317269943182E-4</v>
      </c>
    </row>
    <row r="20" spans="1:5" x14ac:dyDescent="0.2">
      <c r="A20" s="5" t="s">
        <v>21</v>
      </c>
      <c r="B20" s="17">
        <f>Index!I20</f>
        <v>116.61</v>
      </c>
      <c r="C20" s="17">
        <f t="shared" si="0"/>
        <v>99.027642138338067</v>
      </c>
      <c r="D20" s="17">
        <f>Index!B20</f>
        <v>99.03</v>
      </c>
      <c r="E20" s="6">
        <f t="shared" si="1"/>
        <v>-2.3578616619346349E-3</v>
      </c>
    </row>
    <row r="21" spans="1:5" x14ac:dyDescent="0.2">
      <c r="A21" s="5" t="s">
        <v>22</v>
      </c>
      <c r="B21" s="17">
        <f>Index!I21</f>
        <v>117.93</v>
      </c>
      <c r="C21" s="17">
        <f t="shared" si="0"/>
        <v>100.14861364697889</v>
      </c>
      <c r="D21" s="17">
        <f>Index!B21</f>
        <v>100.15</v>
      </c>
      <c r="E21" s="6">
        <f t="shared" si="1"/>
        <v>-1.3863530211182251E-3</v>
      </c>
    </row>
    <row r="22" spans="1:5" x14ac:dyDescent="0.2">
      <c r="A22" s="5" t="s">
        <v>23</v>
      </c>
      <c r="B22" s="17">
        <f>Index!I22</f>
        <v>118.21</v>
      </c>
      <c r="C22" s="17">
        <f t="shared" si="0"/>
        <v>100.38639548214512</v>
      </c>
      <c r="D22" s="17">
        <f>Index!B22</f>
        <v>100.39</v>
      </c>
      <c r="E22" s="6">
        <f t="shared" si="1"/>
        <v>-3.6045178548818058E-3</v>
      </c>
    </row>
    <row r="23" spans="1:5" x14ac:dyDescent="0.2">
      <c r="A23" s="5" t="s">
        <v>24</v>
      </c>
      <c r="B23" s="17">
        <f>Index!I23</f>
        <v>118.48</v>
      </c>
      <c r="C23" s="17">
        <f t="shared" si="0"/>
        <v>100.61568510891257</v>
      </c>
      <c r="D23" s="17">
        <f>Index!B23</f>
        <v>100.61</v>
      </c>
      <c r="E23" s="6">
        <f t="shared" si="1"/>
        <v>5.6851089125729004E-3</v>
      </c>
    </row>
    <row r="24" spans="1:5" x14ac:dyDescent="0.2">
      <c r="A24" s="5" t="s">
        <v>25</v>
      </c>
      <c r="B24" s="17">
        <f>Index!I24</f>
        <v>118.46</v>
      </c>
      <c r="C24" s="17">
        <f t="shared" si="0"/>
        <v>100.59870069211496</v>
      </c>
      <c r="D24" s="17">
        <f>Index!B24</f>
        <v>100.6</v>
      </c>
      <c r="E24" s="6">
        <f t="shared" si="1"/>
        <v>-1.2993078850342954E-3</v>
      </c>
    </row>
    <row r="25" spans="1:5" x14ac:dyDescent="0.2">
      <c r="A25" s="5" t="s">
        <v>26</v>
      </c>
      <c r="B25" s="17">
        <f>Index!I25</f>
        <v>117.71</v>
      </c>
      <c r="C25" s="17">
        <f t="shared" si="0"/>
        <v>99.961785062205408</v>
      </c>
      <c r="D25" s="17">
        <f>Index!B25</f>
        <v>99.96</v>
      </c>
      <c r="E25" s="6">
        <f t="shared" si="1"/>
        <v>1.7850622054140786E-3</v>
      </c>
    </row>
    <row r="26" spans="1:5" x14ac:dyDescent="0.2">
      <c r="A26" s="5" t="s">
        <v>27</v>
      </c>
      <c r="B26" s="17">
        <f>Index!I26</f>
        <v>117.72</v>
      </c>
      <c r="C26" s="17">
        <f t="shared" si="0"/>
        <v>99.970277270604214</v>
      </c>
      <c r="D26" s="17">
        <f>Index!B26</f>
        <v>99.97</v>
      </c>
      <c r="E26" s="6">
        <f t="shared" si="1"/>
        <v>2.7727060421511851E-4</v>
      </c>
    </row>
    <row r="27" spans="1:5" x14ac:dyDescent="0.2">
      <c r="A27" s="5" t="s">
        <v>28</v>
      </c>
      <c r="B27" s="17">
        <f>Index!I27</f>
        <v>117.98</v>
      </c>
      <c r="C27" s="17">
        <f t="shared" si="0"/>
        <v>100.19107468897286</v>
      </c>
      <c r="D27" s="17">
        <f>Index!B27</f>
        <v>100.19</v>
      </c>
      <c r="E27" s="6">
        <f t="shared" si="1"/>
        <v>1.0746889728636688E-3</v>
      </c>
    </row>
    <row r="28" spans="1:5" x14ac:dyDescent="0.2">
      <c r="A28" s="5" t="s">
        <v>29</v>
      </c>
      <c r="B28" s="17">
        <f>Index!I28</f>
        <v>118.15</v>
      </c>
      <c r="C28" s="17">
        <f t="shared" si="0"/>
        <v>100.33544223175237</v>
      </c>
      <c r="D28" s="17">
        <f>Index!B28</f>
        <v>100.34</v>
      </c>
      <c r="E28" s="6">
        <f t="shared" si="1"/>
        <v>-4.5577682476363179E-3</v>
      </c>
    </row>
    <row r="29" spans="1:5" x14ac:dyDescent="0.2">
      <c r="A29" s="7" t="s">
        <v>30</v>
      </c>
      <c r="B29" s="18">
        <f>Index!I29</f>
        <v>117.98</v>
      </c>
      <c r="C29" s="18">
        <f t="shared" si="0"/>
        <v>100.19107468897286</v>
      </c>
      <c r="D29" s="18">
        <f>Index!B29</f>
        <v>100.19</v>
      </c>
      <c r="E29" s="8">
        <f t="shared" si="1"/>
        <v>1.0746889728636688E-3</v>
      </c>
    </row>
    <row r="30" spans="1:5" x14ac:dyDescent="0.2">
      <c r="A30" s="13" t="s">
        <v>31</v>
      </c>
      <c r="B30" s="19">
        <f>Index!I30</f>
        <v>117.96</v>
      </c>
      <c r="C30" s="19">
        <f t="shared" si="0"/>
        <v>100.17409027217528</v>
      </c>
      <c r="D30" s="19">
        <f>Index!B30</f>
        <v>100.17</v>
      </c>
      <c r="E30" s="14">
        <f t="shared" si="1"/>
        <v>4.0902721752757998E-3</v>
      </c>
    </row>
    <row r="31" spans="1:5" x14ac:dyDescent="0.2">
      <c r="A31" s="9" t="s">
        <v>32</v>
      </c>
      <c r="B31" s="16">
        <f>Index!I31</f>
        <v>116.25</v>
      </c>
      <c r="C31" s="16">
        <f t="shared" si="0"/>
        <v>98.721922635981471</v>
      </c>
      <c r="D31" s="16">
        <f>Index!B31</f>
        <v>98.72</v>
      </c>
      <c r="E31" s="10">
        <f t="shared" si="1"/>
        <v>1.9226359814723537E-3</v>
      </c>
    </row>
    <row r="32" spans="1:5" x14ac:dyDescent="0.2">
      <c r="A32" s="5" t="s">
        <v>33</v>
      </c>
      <c r="B32" s="17">
        <f>Index!I32</f>
        <v>116.44</v>
      </c>
      <c r="C32" s="17">
        <f t="shared" si="0"/>
        <v>98.883274595558561</v>
      </c>
      <c r="D32" s="17">
        <f>Index!B32</f>
        <v>98.88</v>
      </c>
      <c r="E32" s="6">
        <f t="shared" si="1"/>
        <v>3.2745955585653519E-3</v>
      </c>
    </row>
    <row r="33" spans="1:5" x14ac:dyDescent="0.2">
      <c r="A33" s="5" t="s">
        <v>34</v>
      </c>
      <c r="B33" s="17">
        <f>Index!I33</f>
        <v>117.88</v>
      </c>
      <c r="C33" s="17">
        <f t="shared" si="0"/>
        <v>100.10615260498493</v>
      </c>
      <c r="D33" s="17">
        <f>Index!B33</f>
        <v>100.11</v>
      </c>
      <c r="E33" s="6">
        <f t="shared" si="1"/>
        <v>-3.8473950150716973E-3</v>
      </c>
    </row>
    <row r="34" spans="1:5" x14ac:dyDescent="0.2">
      <c r="A34" s="5" t="s">
        <v>35</v>
      </c>
      <c r="B34" s="17">
        <f>Index!I34</f>
        <v>117.93</v>
      </c>
      <c r="C34" s="17">
        <f t="shared" si="0"/>
        <v>100.14861364697889</v>
      </c>
      <c r="D34" s="17">
        <f>Index!B34</f>
        <v>100.15</v>
      </c>
      <c r="E34" s="6">
        <f t="shared" si="1"/>
        <v>-1.3863530211182251E-3</v>
      </c>
    </row>
    <row r="35" spans="1:5" x14ac:dyDescent="0.2">
      <c r="A35" s="5" t="s">
        <v>36</v>
      </c>
      <c r="B35" s="17">
        <f>Index!I35</f>
        <v>118.36</v>
      </c>
      <c r="C35" s="17">
        <f t="shared" si="0"/>
        <v>100.51377860812703</v>
      </c>
      <c r="D35" s="17">
        <f>Index!B35</f>
        <v>100.51</v>
      </c>
      <c r="E35" s="6">
        <f t="shared" si="1"/>
        <v>3.7786081270212435E-3</v>
      </c>
    </row>
    <row r="36" spans="1:5" x14ac:dyDescent="0.2">
      <c r="A36" s="5" t="s">
        <v>37</v>
      </c>
      <c r="B36" s="17">
        <f>Index!I36</f>
        <v>118.56</v>
      </c>
      <c r="C36" s="17">
        <f t="shared" si="0"/>
        <v>100.68362277610292</v>
      </c>
      <c r="D36" s="17">
        <f>Index!B36</f>
        <v>100.68</v>
      </c>
      <c r="E36" s="6">
        <f t="shared" si="1"/>
        <v>3.6227761029152816E-3</v>
      </c>
    </row>
    <row r="37" spans="1:5" x14ac:dyDescent="0.2">
      <c r="A37" s="5" t="s">
        <v>38</v>
      </c>
      <c r="B37" s="17">
        <f>Index!I37</f>
        <v>117.9</v>
      </c>
      <c r="C37" s="17">
        <f t="shared" si="0"/>
        <v>100.1231370217825</v>
      </c>
      <c r="D37" s="17">
        <f>Index!B37</f>
        <v>100.12</v>
      </c>
      <c r="E37" s="6">
        <f t="shared" si="1"/>
        <v>3.1370217824928659E-3</v>
      </c>
    </row>
    <row r="38" spans="1:5" x14ac:dyDescent="0.2">
      <c r="A38" s="5" t="s">
        <v>39</v>
      </c>
      <c r="B38" s="17">
        <f>Index!I38</f>
        <v>118</v>
      </c>
      <c r="C38" s="17">
        <f t="shared" si="0"/>
        <v>100.20805910577045</v>
      </c>
      <c r="D38" s="17">
        <f>Index!B38</f>
        <v>100.21</v>
      </c>
      <c r="E38" s="6">
        <f t="shared" si="1"/>
        <v>-1.9408942295484621E-3</v>
      </c>
    </row>
    <row r="39" spans="1:5" x14ac:dyDescent="0.2">
      <c r="A39" s="5" t="s">
        <v>40</v>
      </c>
      <c r="B39" s="17">
        <f>Index!I39</f>
        <v>118.46</v>
      </c>
      <c r="C39" s="17">
        <f t="shared" si="0"/>
        <v>100.59870069211496</v>
      </c>
      <c r="D39" s="17">
        <f>Index!B39</f>
        <v>100.6</v>
      </c>
      <c r="E39" s="6">
        <f t="shared" si="1"/>
        <v>-1.2993078850342954E-3</v>
      </c>
    </row>
    <row r="40" spans="1:5" x14ac:dyDescent="0.2">
      <c r="A40" s="5" t="s">
        <v>41</v>
      </c>
      <c r="B40" s="17">
        <f>Index!I40</f>
        <v>118.76</v>
      </c>
      <c r="C40" s="17">
        <f t="shared" si="0"/>
        <v>100.85346694407879</v>
      </c>
      <c r="D40" s="17">
        <f>Index!B40</f>
        <v>100.85</v>
      </c>
      <c r="E40" s="6">
        <f t="shared" si="1"/>
        <v>3.4669440787951089E-3</v>
      </c>
    </row>
    <row r="41" spans="1:5" x14ac:dyDescent="0.2">
      <c r="A41" s="7" t="s">
        <v>42</v>
      </c>
      <c r="B41" s="18">
        <f>Index!I41</f>
        <v>118.65</v>
      </c>
      <c r="C41" s="18">
        <f t="shared" si="0"/>
        <v>100.76005265169208</v>
      </c>
      <c r="D41" s="18">
        <f>Index!B41</f>
        <v>100.76</v>
      </c>
      <c r="E41" s="8">
        <f t="shared" si="1"/>
        <v>5.2651692072913647E-5</v>
      </c>
    </row>
    <row r="42" spans="1:5" x14ac:dyDescent="0.2">
      <c r="A42" s="13" t="s">
        <v>43</v>
      </c>
      <c r="B42" s="19">
        <f>Index!I42</f>
        <v>119.29</v>
      </c>
      <c r="C42" s="19">
        <f t="shared" si="0"/>
        <v>101.30355398921489</v>
      </c>
      <c r="D42" s="19">
        <f>Index!B42</f>
        <v>101.31</v>
      </c>
      <c r="E42" s="14">
        <f t="shared" si="1"/>
        <v>-6.4460107851118664E-3</v>
      </c>
    </row>
    <row r="44" spans="1:5" x14ac:dyDescent="0.2">
      <c r="A44" s="3" t="s">
        <v>44</v>
      </c>
    </row>
    <row r="45" spans="1:5" x14ac:dyDescent="0.2">
      <c r="A45" s="4" t="s">
        <v>45</v>
      </c>
    </row>
  </sheetData>
  <mergeCells count="1">
    <mergeCell ref="D4: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5C6C8"/>
  </sheetPr>
  <dimension ref="A1:N37"/>
  <sheetViews>
    <sheetView showGridLines="0" workbookViewId="0"/>
  </sheetViews>
  <sheetFormatPr defaultRowHeight="12" x14ac:dyDescent="0.2"/>
  <cols>
    <col min="1" max="1" width="9.140625" style="72"/>
    <col min="2" max="15" width="16" style="72" customWidth="1"/>
    <col min="16" max="16384" width="9.140625" style="72"/>
  </cols>
  <sheetData>
    <row r="1" spans="1:12" ht="15" x14ac:dyDescent="0.25">
      <c r="A1" s="81" t="s">
        <v>81</v>
      </c>
      <c r="B1" s="81"/>
    </row>
    <row r="2" spans="1:12" x14ac:dyDescent="0.2">
      <c r="A2" s="82" t="str">
        <f>Index!A2</f>
        <v>(Last update: 22 February 2017)</v>
      </c>
      <c r="B2" s="82"/>
    </row>
    <row r="4" spans="1:12" ht="24" customHeight="1" x14ac:dyDescent="0.2">
      <c r="A4" s="78"/>
      <c r="B4" s="87" t="s">
        <v>50</v>
      </c>
      <c r="C4" s="90"/>
      <c r="D4" s="90"/>
      <c r="E4" s="90"/>
      <c r="F4" s="90"/>
      <c r="G4" s="90"/>
      <c r="H4" s="87" t="s">
        <v>49</v>
      </c>
      <c r="I4" s="88"/>
      <c r="J4" s="88"/>
      <c r="K4" s="88"/>
      <c r="L4" s="88"/>
    </row>
    <row r="5" spans="1:12" ht="24" customHeight="1" x14ac:dyDescent="0.2">
      <c r="A5" s="25"/>
      <c r="B5" s="26" t="s">
        <v>0</v>
      </c>
      <c r="C5" s="26" t="s">
        <v>2</v>
      </c>
      <c r="D5" s="27" t="s">
        <v>3</v>
      </c>
      <c r="E5" s="27" t="s">
        <v>4</v>
      </c>
      <c r="F5" s="27" t="s">
        <v>5</v>
      </c>
      <c r="G5" s="28" t="s">
        <v>6</v>
      </c>
      <c r="H5" s="27" t="s">
        <v>2</v>
      </c>
      <c r="I5" s="27" t="s">
        <v>3</v>
      </c>
      <c r="J5" s="27" t="s">
        <v>4</v>
      </c>
      <c r="K5" s="27" t="s">
        <v>5</v>
      </c>
      <c r="L5" s="27" t="s">
        <v>6</v>
      </c>
    </row>
    <row r="6" spans="1:12" x14ac:dyDescent="0.2">
      <c r="A6" s="38" t="s">
        <v>20</v>
      </c>
      <c r="B6" s="37">
        <f>Index!B19/Index!B18*100</f>
        <v>98.45907544526716</v>
      </c>
      <c r="C6" s="37">
        <f>Index!D19/Index!D18*100</f>
        <v>100.18106830298763</v>
      </c>
      <c r="D6" s="36">
        <f>Index!E19/Index!E18*100</f>
        <v>100.71217824804151</v>
      </c>
      <c r="E6" s="36">
        <f>Index!F19/Index!F18*100</f>
        <v>96.103509815585966</v>
      </c>
      <c r="F6" s="36">
        <f>Index!G19/Index!G18*100</f>
        <v>96.828669612174778</v>
      </c>
      <c r="G6" s="84">
        <f>Index!H19/Index!H18*100</f>
        <v>99.396256792111089</v>
      </c>
      <c r="H6" s="36">
        <f>'Item weights'!D$7</f>
        <v>122.16</v>
      </c>
      <c r="I6" s="36">
        <f>'Item weights'!E$7</f>
        <v>74.45</v>
      </c>
      <c r="J6" s="36">
        <f>'Item weights'!F$7</f>
        <v>262.86</v>
      </c>
      <c r="K6" s="36">
        <f>'Item weights'!G$7</f>
        <v>106.06</v>
      </c>
      <c r="L6" s="36">
        <f>'Item weights'!H$7</f>
        <v>434.47</v>
      </c>
    </row>
    <row r="7" spans="1:12" x14ac:dyDescent="0.2">
      <c r="A7" s="5" t="s">
        <v>21</v>
      </c>
      <c r="B7" s="17">
        <f>Index!B20/Index!B18*100</f>
        <v>99.089453672203319</v>
      </c>
      <c r="C7" s="17">
        <f>Index!D20/Index!D18*100</f>
        <v>100.3923146564732</v>
      </c>
      <c r="D7" s="6">
        <f>Index!E20/Index!E18*100</f>
        <v>101.53627022077525</v>
      </c>
      <c r="E7" s="6">
        <f>Index!F20/Index!F18*100</f>
        <v>96.470354947451909</v>
      </c>
      <c r="F7" s="6">
        <f>Index!G20/Index!G18*100</f>
        <v>98.350515463917532</v>
      </c>
      <c r="G7" s="22">
        <f>Index!H20/Index!H18*100</f>
        <v>100.0603743207889</v>
      </c>
      <c r="H7" s="6">
        <f>'Item weights'!D$7</f>
        <v>122.16</v>
      </c>
      <c r="I7" s="6">
        <f>'Item weights'!E$7</f>
        <v>74.45</v>
      </c>
      <c r="J7" s="6">
        <f>'Item weights'!F$7</f>
        <v>262.86</v>
      </c>
      <c r="K7" s="6">
        <f>'Item weights'!G$7</f>
        <v>106.06</v>
      </c>
      <c r="L7" s="6">
        <f>'Item weights'!H$7</f>
        <v>434.47</v>
      </c>
    </row>
    <row r="8" spans="1:12" x14ac:dyDescent="0.2">
      <c r="A8" s="5" t="s">
        <v>22</v>
      </c>
      <c r="B8" s="17">
        <f>Index!B21/Index!B18*100</f>
        <v>100.21012607564539</v>
      </c>
      <c r="C8" s="17">
        <f>Index!D21/Index!D18*100</f>
        <v>100.53314555879692</v>
      </c>
      <c r="D8" s="6">
        <f>Index!E21/Index!E18*100</f>
        <v>101.3327907213348</v>
      </c>
      <c r="E8" s="6">
        <f>Index!F21/Index!F18*100</f>
        <v>99.980170533412661</v>
      </c>
      <c r="F8" s="6">
        <f>Index!G21/Index!G18*100</f>
        <v>100.05891016200295</v>
      </c>
      <c r="G8" s="22">
        <f>Index!H21/Index!H18*100</f>
        <v>100.08049909438519</v>
      </c>
      <c r="H8" s="6">
        <f>'Item weights'!D$7</f>
        <v>122.16</v>
      </c>
      <c r="I8" s="6">
        <f>'Item weights'!E$7</f>
        <v>74.45</v>
      </c>
      <c r="J8" s="6">
        <f>'Item weights'!F$7</f>
        <v>262.86</v>
      </c>
      <c r="K8" s="6">
        <f>'Item weights'!G$7</f>
        <v>106.06</v>
      </c>
      <c r="L8" s="6">
        <f>'Item weights'!H$7</f>
        <v>434.47</v>
      </c>
    </row>
    <row r="9" spans="1:12" x14ac:dyDescent="0.2">
      <c r="A9" s="5" t="s">
        <v>23</v>
      </c>
      <c r="B9" s="17">
        <f>Index!B22/Index!B18*100</f>
        <v>100.45027016209727</v>
      </c>
      <c r="C9" s="17">
        <f>Index!D22/Index!D18*100</f>
        <v>100.62367971029072</v>
      </c>
      <c r="D9" s="6">
        <f>Index!E22/Index!E18*100</f>
        <v>101.88218536982399</v>
      </c>
      <c r="E9" s="6">
        <f>Index!F22/Index!F18*100</f>
        <v>100.56513979773945</v>
      </c>
      <c r="F9" s="6">
        <f>Index!G22/Index!G18*100</f>
        <v>100.15709376534122</v>
      </c>
      <c r="G9" s="22">
        <f>Index!H22/Index!H18*100</f>
        <v>100.15093580197222</v>
      </c>
      <c r="H9" s="6">
        <f>'Item weights'!D$7</f>
        <v>122.16</v>
      </c>
      <c r="I9" s="6">
        <f>'Item weights'!E$7</f>
        <v>74.45</v>
      </c>
      <c r="J9" s="6">
        <f>'Item weights'!F$7</f>
        <v>262.86</v>
      </c>
      <c r="K9" s="6">
        <f>'Item weights'!G$7</f>
        <v>106.06</v>
      </c>
      <c r="L9" s="6">
        <f>'Item weights'!H$7</f>
        <v>434.47</v>
      </c>
    </row>
    <row r="10" spans="1:12" x14ac:dyDescent="0.2">
      <c r="A10" s="5" t="s">
        <v>24</v>
      </c>
      <c r="B10" s="17">
        <f>Index!B23/Index!B18*100</f>
        <v>100.6704022413448</v>
      </c>
      <c r="C10" s="17">
        <f>Index!D23/Index!D18*100</f>
        <v>100.55326425912885</v>
      </c>
      <c r="D10" s="6">
        <f>Index!E23/Index!E18*100</f>
        <v>102.37053616848102</v>
      </c>
      <c r="E10" s="6">
        <f>Index!F23/Index!F18*100</f>
        <v>100.5750545310331</v>
      </c>
      <c r="F10" s="6">
        <f>Index!G23/Index!G18*100</f>
        <v>101.08983799705449</v>
      </c>
      <c r="G10" s="22">
        <f>Index!H23/Index!H18*100</f>
        <v>100.36224592473334</v>
      </c>
      <c r="H10" s="6">
        <f>'Item weights'!D$7</f>
        <v>122.16</v>
      </c>
      <c r="I10" s="6">
        <f>'Item weights'!E$7</f>
        <v>74.45</v>
      </c>
      <c r="J10" s="6">
        <f>'Item weights'!F$7</f>
        <v>262.86</v>
      </c>
      <c r="K10" s="6">
        <f>'Item weights'!G$7</f>
        <v>106.06</v>
      </c>
      <c r="L10" s="6">
        <f>'Item weights'!H$7</f>
        <v>434.47</v>
      </c>
    </row>
    <row r="11" spans="1:12" x14ac:dyDescent="0.2">
      <c r="A11" s="5" t="s">
        <v>25</v>
      </c>
      <c r="B11" s="17">
        <f>Index!B24/Index!B18*100</f>
        <v>100.66039623774263</v>
      </c>
      <c r="C11" s="17">
        <f>Index!D24/Index!D18*100</f>
        <v>100.60356100995878</v>
      </c>
      <c r="D11" s="6">
        <f>Index!E24/Index!E18*100</f>
        <v>102.13653474412452</v>
      </c>
      <c r="E11" s="6">
        <f>Index!F24/Index!F18*100</f>
        <v>100.24786833234185</v>
      </c>
      <c r="F11" s="6">
        <f>Index!G24/Index!G18*100</f>
        <v>100.99165439371625</v>
      </c>
      <c r="G11" s="22">
        <f>Index!H24/Index!H18*100</f>
        <v>100.58361843429262</v>
      </c>
      <c r="H11" s="6">
        <f>'Item weights'!D$7</f>
        <v>122.16</v>
      </c>
      <c r="I11" s="6">
        <f>'Item weights'!E$7</f>
        <v>74.45</v>
      </c>
      <c r="J11" s="6">
        <f>'Item weights'!F$7</f>
        <v>262.86</v>
      </c>
      <c r="K11" s="6">
        <f>'Item weights'!G$7</f>
        <v>106.06</v>
      </c>
      <c r="L11" s="6">
        <f>'Item weights'!H$7</f>
        <v>434.47</v>
      </c>
    </row>
    <row r="12" spans="1:12" x14ac:dyDescent="0.2">
      <c r="A12" s="5" t="s">
        <v>26</v>
      </c>
      <c r="B12" s="17">
        <f>Index!B25/Index!B18*100</f>
        <v>100.02001200720431</v>
      </c>
      <c r="C12" s="17">
        <f>Index!D25/Index!D18*100</f>
        <v>100.66391711095464</v>
      </c>
      <c r="D12" s="6">
        <f>Index!E25/Index!E18*100</f>
        <v>100.78339607284565</v>
      </c>
      <c r="E12" s="6">
        <f>Index!F25/Index!F18*100</f>
        <v>96.688479079912753</v>
      </c>
      <c r="F12" s="6">
        <f>Index!G25/Index!G18*100</f>
        <v>100.2847324496809</v>
      </c>
      <c r="G12" s="22">
        <f>Index!H25/Index!H18*100</f>
        <v>101.65023143489636</v>
      </c>
      <c r="H12" s="6">
        <f>'Item weights'!D$7</f>
        <v>122.16</v>
      </c>
      <c r="I12" s="6">
        <f>'Item weights'!E$7</f>
        <v>74.45</v>
      </c>
      <c r="J12" s="6">
        <f>'Item weights'!F$7</f>
        <v>262.86</v>
      </c>
      <c r="K12" s="6">
        <f>'Item weights'!G$7</f>
        <v>106.06</v>
      </c>
      <c r="L12" s="6">
        <f>'Item weights'!H$7</f>
        <v>434.47</v>
      </c>
    </row>
    <row r="13" spans="1:12" x14ac:dyDescent="0.2">
      <c r="A13" s="5" t="s">
        <v>27</v>
      </c>
      <c r="B13" s="17">
        <f>Index!B26/Index!B18*100</f>
        <v>100.03001801080649</v>
      </c>
      <c r="C13" s="17">
        <f>Index!D26/Index!D18*100</f>
        <v>100.70415451161855</v>
      </c>
      <c r="D13" s="6">
        <f>Index!E26/Index!E18*100</f>
        <v>101.01739749720215</v>
      </c>
      <c r="E13" s="6">
        <f>Index!F26/Index!F18*100</f>
        <v>97.015665278604004</v>
      </c>
      <c r="F13" s="6">
        <f>Index!G26/Index!G18*100</f>
        <v>98.075601374570454</v>
      </c>
      <c r="G13" s="22">
        <f>Index!H26/Index!H18*100</f>
        <v>101.96216542563896</v>
      </c>
      <c r="H13" s="6">
        <f>'Item weights'!D$7</f>
        <v>122.16</v>
      </c>
      <c r="I13" s="6">
        <f>'Item weights'!E$7</f>
        <v>74.45</v>
      </c>
      <c r="J13" s="6">
        <f>'Item weights'!F$7</f>
        <v>262.86</v>
      </c>
      <c r="K13" s="6">
        <f>'Item weights'!G$7</f>
        <v>106.06</v>
      </c>
      <c r="L13" s="6">
        <f>'Item weights'!H$7</f>
        <v>434.47</v>
      </c>
    </row>
    <row r="14" spans="1:12" x14ac:dyDescent="0.2">
      <c r="A14" s="5" t="s">
        <v>28</v>
      </c>
      <c r="B14" s="17">
        <f>Index!B27/Index!B18*100</f>
        <v>100.25015009005402</v>
      </c>
      <c r="C14" s="17">
        <f>Index!D27/Index!D18*100</f>
        <v>100.64379841062268</v>
      </c>
      <c r="D14" s="6">
        <f>Index!E27/Index!E18*100</f>
        <v>101.85166344490793</v>
      </c>
      <c r="E14" s="6">
        <f>Index!F27/Index!F18*100</f>
        <v>100.09914733293674</v>
      </c>
      <c r="F14" s="6">
        <f>Index!G27/Index!G18*100</f>
        <v>96.416298478154161</v>
      </c>
      <c r="G14" s="22">
        <f>Index!H27/Index!H18*100</f>
        <v>100.88549003823708</v>
      </c>
      <c r="H14" s="6">
        <f>'Item weights'!D$7</f>
        <v>122.16</v>
      </c>
      <c r="I14" s="6">
        <f>'Item weights'!E$7</f>
        <v>74.45</v>
      </c>
      <c r="J14" s="6">
        <f>'Item weights'!F$7</f>
        <v>262.86</v>
      </c>
      <c r="K14" s="6">
        <f>'Item weights'!G$7</f>
        <v>106.06</v>
      </c>
      <c r="L14" s="6">
        <f>'Item weights'!H$7</f>
        <v>434.47</v>
      </c>
    </row>
    <row r="15" spans="1:12" x14ac:dyDescent="0.2">
      <c r="A15" s="5" t="s">
        <v>29</v>
      </c>
      <c r="B15" s="17">
        <f>Index!B28/Index!B18*100</f>
        <v>100.40024014408647</v>
      </c>
      <c r="C15" s="17">
        <f>Index!D28/Index!D18*100</f>
        <v>100.70415451161855</v>
      </c>
      <c r="D15" s="6">
        <f>Index!E28/Index!E18*100</f>
        <v>102.6859293926137</v>
      </c>
      <c r="E15" s="6">
        <f>Index!F28/Index!F18*100</f>
        <v>100.75351973031925</v>
      </c>
      <c r="F15" s="6">
        <f>Index!G28/Index!G18*100</f>
        <v>95.905743740795302</v>
      </c>
      <c r="G15" s="22">
        <f>Index!H28/Index!H18*100</f>
        <v>100.7848661702556</v>
      </c>
      <c r="H15" s="6">
        <f>'Item weights'!D$7</f>
        <v>122.16</v>
      </c>
      <c r="I15" s="6">
        <f>'Item weights'!E$7</f>
        <v>74.45</v>
      </c>
      <c r="J15" s="6">
        <f>'Item weights'!F$7</f>
        <v>262.86</v>
      </c>
      <c r="K15" s="6">
        <f>'Item weights'!G$7</f>
        <v>106.06</v>
      </c>
      <c r="L15" s="6">
        <f>'Item weights'!H$7</f>
        <v>434.47</v>
      </c>
    </row>
    <row r="16" spans="1:12" x14ac:dyDescent="0.2">
      <c r="A16" s="7" t="s">
        <v>30</v>
      </c>
      <c r="B16" s="18">
        <f>Index!B29/Index!B18*100</f>
        <v>100.25015009005402</v>
      </c>
      <c r="C16" s="18">
        <f>Index!D29/Index!D18*100</f>
        <v>100.78462931294638</v>
      </c>
      <c r="D16" s="8">
        <f>Index!E29/Index!E18*100</f>
        <v>102.56384169294944</v>
      </c>
      <c r="E16" s="8">
        <f>Index!F29/Index!F18*100</f>
        <v>100.77334919690661</v>
      </c>
      <c r="F16" s="8">
        <f>Index!G29/Index!G18*100</f>
        <v>95.895925380461463</v>
      </c>
      <c r="G16" s="23">
        <f>Index!H29/Index!H18*100</f>
        <v>100.43268263232039</v>
      </c>
      <c r="H16" s="8">
        <f>'Item weights'!D$7</f>
        <v>122.16</v>
      </c>
      <c r="I16" s="8">
        <f>'Item weights'!E$7</f>
        <v>74.45</v>
      </c>
      <c r="J16" s="8">
        <f>'Item weights'!F$7</f>
        <v>262.86</v>
      </c>
      <c r="K16" s="8">
        <f>'Item weights'!G$7</f>
        <v>106.06</v>
      </c>
      <c r="L16" s="8">
        <f>'Item weights'!H$7</f>
        <v>434.47</v>
      </c>
    </row>
    <row r="17" spans="1:14" x14ac:dyDescent="0.2">
      <c r="A17" s="7" t="s">
        <v>31</v>
      </c>
      <c r="B17" s="18">
        <f>Index!B30/Index!B18*100</f>
        <v>100.23013808284971</v>
      </c>
      <c r="C17" s="18">
        <f>Index!D30/Index!D18*100</f>
        <v>100.7242732119505</v>
      </c>
      <c r="D17" s="8">
        <f>Index!E30/Index!E18*100</f>
        <v>102.00427306948825</v>
      </c>
      <c r="E17" s="8">
        <f>Index!F30/Index!F18*100</f>
        <v>100.47590719809638</v>
      </c>
      <c r="F17" s="8">
        <f>Index!G30/Index!G18*100</f>
        <v>94.158075601374577</v>
      </c>
      <c r="G17" s="23">
        <f>Index!H30/Index!H18*100</f>
        <v>101.12698732139265</v>
      </c>
      <c r="H17" s="8">
        <f>'Item weights'!D$7</f>
        <v>122.16</v>
      </c>
      <c r="I17" s="8">
        <f>'Item weights'!E$7</f>
        <v>74.45</v>
      </c>
      <c r="J17" s="8">
        <f>'Item weights'!F$7</f>
        <v>262.86</v>
      </c>
      <c r="K17" s="8">
        <f>'Item weights'!G$7</f>
        <v>106.06</v>
      </c>
      <c r="L17" s="8">
        <f>'Item weights'!H$7</f>
        <v>434.47</v>
      </c>
    </row>
    <row r="18" spans="1:14" x14ac:dyDescent="0.2">
      <c r="A18" s="11" t="s">
        <v>55</v>
      </c>
      <c r="B18" s="15">
        <f t="shared" ref="B18:G18" si="0">AVERAGE(B6:B17)</f>
        <v>100.06003602161296</v>
      </c>
      <c r="C18" s="15">
        <f t="shared" si="0"/>
        <v>100.59266338061229</v>
      </c>
      <c r="D18" s="12">
        <f t="shared" si="0"/>
        <v>101.7397497202157</v>
      </c>
      <c r="E18" s="12">
        <f t="shared" si="0"/>
        <v>99.145680481195072</v>
      </c>
      <c r="F18" s="12">
        <f t="shared" si="0"/>
        <v>98.184421534936988</v>
      </c>
      <c r="G18" s="20">
        <f t="shared" si="0"/>
        <v>100.62302944925203</v>
      </c>
      <c r="H18" s="12"/>
      <c r="I18" s="12"/>
      <c r="J18" s="12"/>
      <c r="K18" s="12"/>
      <c r="L18" s="12"/>
    </row>
    <row r="20" spans="1:14" ht="24" customHeight="1" x14ac:dyDescent="0.2">
      <c r="A20" s="78"/>
      <c r="B20" s="87" t="s">
        <v>74</v>
      </c>
      <c r="C20" s="88"/>
      <c r="D20" s="88"/>
      <c r="E20" s="88"/>
      <c r="F20" s="88"/>
      <c r="G20" s="87" t="s">
        <v>73</v>
      </c>
      <c r="H20" s="88"/>
      <c r="I20" s="88"/>
      <c r="J20" s="88"/>
      <c r="K20" s="88"/>
      <c r="L20" s="77" t="s">
        <v>54</v>
      </c>
      <c r="M20" s="87" t="s">
        <v>47</v>
      </c>
      <c r="N20" s="88"/>
    </row>
    <row r="21" spans="1:14" ht="24" customHeight="1" x14ac:dyDescent="0.2">
      <c r="A21" s="25"/>
      <c r="B21" s="26" t="s">
        <v>2</v>
      </c>
      <c r="C21" s="27" t="s">
        <v>3</v>
      </c>
      <c r="D21" s="27" t="s">
        <v>4</v>
      </c>
      <c r="E21" s="27" t="s">
        <v>5</v>
      </c>
      <c r="F21" s="27" t="s">
        <v>6</v>
      </c>
      <c r="G21" s="26" t="s">
        <v>2</v>
      </c>
      <c r="H21" s="27" t="s">
        <v>3</v>
      </c>
      <c r="I21" s="27" t="s">
        <v>4</v>
      </c>
      <c r="J21" s="27" t="s">
        <v>5</v>
      </c>
      <c r="K21" s="27" t="s">
        <v>6</v>
      </c>
      <c r="L21" s="26" t="s">
        <v>0</v>
      </c>
      <c r="M21" s="26" t="s">
        <v>0</v>
      </c>
      <c r="N21" s="29" t="s">
        <v>59</v>
      </c>
    </row>
    <row r="22" spans="1:14" x14ac:dyDescent="0.2">
      <c r="A22" s="38" t="s">
        <v>20</v>
      </c>
      <c r="B22" s="37">
        <f t="shared" ref="B22:F33" si="1">C6/C$18*100</f>
        <v>99.590829923582675</v>
      </c>
      <c r="C22" s="36">
        <f t="shared" si="1"/>
        <v>98.99</v>
      </c>
      <c r="D22" s="36">
        <f t="shared" si="1"/>
        <v>96.931615526925441</v>
      </c>
      <c r="E22" s="36">
        <f t="shared" si="1"/>
        <v>98.619178173515238</v>
      </c>
      <c r="F22" s="36">
        <f t="shared" si="1"/>
        <v>98.780823173526443</v>
      </c>
      <c r="G22" s="37">
        <f t="shared" ref="G22:G33" si="2">H6*C$18/$B$18</f>
        <v>122.81026718720453</v>
      </c>
      <c r="H22" s="36">
        <f t="shared" ref="H22:H33" si="3">I6*D$18/$B$18</f>
        <v>75.69979652050057</v>
      </c>
      <c r="I22" s="36">
        <f t="shared" ref="I22:I33" si="4">J6*E$18/$B$18</f>
        <v>260.45796711144169</v>
      </c>
      <c r="J22" s="36">
        <f t="shared" ref="J22:J33" si="5">K6*F$18/$B$18</f>
        <v>104.07191684146621</v>
      </c>
      <c r="K22" s="36">
        <f t="shared" ref="K22:K33" si="6">L6*G$18/$B$18</f>
        <v>436.91456992253643</v>
      </c>
      <c r="L22" s="37">
        <f>(B22*G22+C22*H22+D22*I22+E22*J22+F22*K22)/(G22+H22+I22+J22+K22)</f>
        <v>98.397653965263842</v>
      </c>
      <c r="M22" s="37">
        <f>Index!B19</f>
        <v>98.4</v>
      </c>
      <c r="N22" s="36">
        <f>L22-M22</f>
        <v>-2.3460347361634604E-3</v>
      </c>
    </row>
    <row r="23" spans="1:14" x14ac:dyDescent="0.2">
      <c r="A23" s="5" t="s">
        <v>21</v>
      </c>
      <c r="B23" s="17">
        <f t="shared" si="1"/>
        <v>99.800831673597273</v>
      </c>
      <c r="C23" s="6">
        <f t="shared" si="1"/>
        <v>99.799999999999983</v>
      </c>
      <c r="D23" s="6">
        <f t="shared" si="1"/>
        <v>97.301621693694869</v>
      </c>
      <c r="E23" s="6">
        <f t="shared" si="1"/>
        <v>100.16916525695621</v>
      </c>
      <c r="F23" s="6">
        <f t="shared" si="1"/>
        <v>99.440828673572284</v>
      </c>
      <c r="G23" s="17">
        <f t="shared" si="2"/>
        <v>122.81026718720453</v>
      </c>
      <c r="H23" s="6">
        <f t="shared" si="3"/>
        <v>75.69979652050057</v>
      </c>
      <c r="I23" s="6">
        <f t="shared" si="4"/>
        <v>260.45796711144169</v>
      </c>
      <c r="J23" s="6">
        <f t="shared" si="5"/>
        <v>104.07191684146621</v>
      </c>
      <c r="K23" s="6">
        <f t="shared" si="6"/>
        <v>436.91456992253643</v>
      </c>
      <c r="L23" s="17">
        <f t="shared" ref="L23:L33" si="7">(B23*G23+C23*H23+D23*I23+E23*J23+F23*K23)/(G23+H23+I23+J23+K23)</f>
        <v>99.030837170244695</v>
      </c>
      <c r="M23" s="17">
        <f>Index!B20</f>
        <v>99.03</v>
      </c>
      <c r="N23" s="6">
        <f t="shared" ref="N23:N34" si="8">L23-M23</f>
        <v>8.3717024469365242E-4</v>
      </c>
    </row>
    <row r="24" spans="1:14" x14ac:dyDescent="0.2">
      <c r="A24" s="5" t="s">
        <v>22</v>
      </c>
      <c r="B24" s="17">
        <f t="shared" si="1"/>
        <v>99.940832840273671</v>
      </c>
      <c r="C24" s="6">
        <f t="shared" si="1"/>
        <v>99.599999999999966</v>
      </c>
      <c r="D24" s="6">
        <f t="shared" si="1"/>
        <v>100.84168069467825</v>
      </c>
      <c r="E24" s="6">
        <f t="shared" si="1"/>
        <v>101.90915075707703</v>
      </c>
      <c r="F24" s="6">
        <f t="shared" si="1"/>
        <v>99.460828840240339</v>
      </c>
      <c r="G24" s="17">
        <f t="shared" si="2"/>
        <v>122.81026718720453</v>
      </c>
      <c r="H24" s="6">
        <f t="shared" si="3"/>
        <v>75.69979652050057</v>
      </c>
      <c r="I24" s="6">
        <f t="shared" si="4"/>
        <v>260.45796711144169</v>
      </c>
      <c r="J24" s="6">
        <f t="shared" si="5"/>
        <v>104.07191684146621</v>
      </c>
      <c r="K24" s="6">
        <f t="shared" si="6"/>
        <v>436.91456992253643</v>
      </c>
      <c r="L24" s="17">
        <f t="shared" si="7"/>
        <v>100.14480001869205</v>
      </c>
      <c r="M24" s="17">
        <f>Index!B21</f>
        <v>100.15</v>
      </c>
      <c r="N24" s="6">
        <f t="shared" si="8"/>
        <v>-5.1999813079532942E-3</v>
      </c>
    </row>
    <row r="25" spans="1:14" x14ac:dyDescent="0.2">
      <c r="A25" s="5" t="s">
        <v>23</v>
      </c>
      <c r="B25" s="17">
        <f t="shared" si="1"/>
        <v>100.03083359027991</v>
      </c>
      <c r="C25" s="6">
        <f t="shared" si="1"/>
        <v>100.13999999999999</v>
      </c>
      <c r="D25" s="6">
        <f t="shared" si="1"/>
        <v>101.43169052817547</v>
      </c>
      <c r="E25" s="6">
        <f t="shared" si="1"/>
        <v>102.00914992375067</v>
      </c>
      <c r="F25" s="6">
        <f t="shared" si="1"/>
        <v>99.530829423578524</v>
      </c>
      <c r="G25" s="17">
        <f t="shared" si="2"/>
        <v>122.81026718720453</v>
      </c>
      <c r="H25" s="6">
        <f t="shared" si="3"/>
        <v>75.69979652050057</v>
      </c>
      <c r="I25" s="6">
        <f t="shared" si="4"/>
        <v>260.45796711144169</v>
      </c>
      <c r="J25" s="6">
        <f t="shared" si="5"/>
        <v>104.07191684146621</v>
      </c>
      <c r="K25" s="6">
        <f t="shared" si="6"/>
        <v>436.91456992253643</v>
      </c>
      <c r="L25" s="17">
        <f t="shared" si="7"/>
        <v>100.3914062827476</v>
      </c>
      <c r="M25" s="17">
        <f>Index!B22</f>
        <v>100.39</v>
      </c>
      <c r="N25" s="6">
        <f t="shared" si="8"/>
        <v>1.4062827475953554E-3</v>
      </c>
    </row>
    <row r="26" spans="1:14" x14ac:dyDescent="0.2">
      <c r="A26" s="5" t="s">
        <v>24</v>
      </c>
      <c r="B26" s="17">
        <f t="shared" si="1"/>
        <v>99.960833006941712</v>
      </c>
      <c r="C26" s="6">
        <f t="shared" si="1"/>
        <v>100.62</v>
      </c>
      <c r="D26" s="6">
        <f t="shared" si="1"/>
        <v>101.44169069484488</v>
      </c>
      <c r="E26" s="6">
        <f t="shared" si="1"/>
        <v>102.95914200714995</v>
      </c>
      <c r="F26" s="6">
        <f t="shared" si="1"/>
        <v>99.740831173593108</v>
      </c>
      <c r="G26" s="17">
        <f t="shared" si="2"/>
        <v>122.81026718720453</v>
      </c>
      <c r="H26" s="6">
        <f t="shared" si="3"/>
        <v>75.69979652050057</v>
      </c>
      <c r="I26" s="6">
        <f t="shared" si="4"/>
        <v>260.45796711144169</v>
      </c>
      <c r="J26" s="6">
        <f t="shared" si="5"/>
        <v>104.07191684146621</v>
      </c>
      <c r="K26" s="6">
        <f t="shared" si="6"/>
        <v>436.91456992253643</v>
      </c>
      <c r="L26" s="17">
        <f t="shared" si="7"/>
        <v>100.61238038964652</v>
      </c>
      <c r="M26" s="17">
        <f>Index!B23</f>
        <v>100.61</v>
      </c>
      <c r="N26" s="6">
        <f t="shared" si="8"/>
        <v>2.3803896465182106E-3</v>
      </c>
    </row>
    <row r="27" spans="1:14" x14ac:dyDescent="0.2">
      <c r="A27" s="5" t="s">
        <v>25</v>
      </c>
      <c r="B27" s="17">
        <f t="shared" si="1"/>
        <v>100.01083342361187</v>
      </c>
      <c r="C27" s="6">
        <f t="shared" si="1"/>
        <v>100.38999999999999</v>
      </c>
      <c r="D27" s="6">
        <f t="shared" si="1"/>
        <v>101.11168519475322</v>
      </c>
      <c r="E27" s="6">
        <f t="shared" si="1"/>
        <v>102.85914284047635</v>
      </c>
      <c r="F27" s="6">
        <f t="shared" si="1"/>
        <v>99.960833006941726</v>
      </c>
      <c r="G27" s="17">
        <f t="shared" si="2"/>
        <v>122.81026718720453</v>
      </c>
      <c r="H27" s="6">
        <f t="shared" si="3"/>
        <v>75.69979652050057</v>
      </c>
      <c r="I27" s="6">
        <f t="shared" si="4"/>
        <v>260.45796711144169</v>
      </c>
      <c r="J27" s="6">
        <f t="shared" si="5"/>
        <v>104.07191684146621</v>
      </c>
      <c r="K27" s="6">
        <f t="shared" si="6"/>
        <v>436.91456992253643</v>
      </c>
      <c r="L27" s="17">
        <f t="shared" si="7"/>
        <v>100.6008718172918</v>
      </c>
      <c r="M27" s="17">
        <f>Index!B24</f>
        <v>100.6</v>
      </c>
      <c r="N27" s="6">
        <f t="shared" si="8"/>
        <v>8.7181729180940692E-4</v>
      </c>
    </row>
    <row r="28" spans="1:14" x14ac:dyDescent="0.2">
      <c r="A28" s="5" t="s">
        <v>26</v>
      </c>
      <c r="B28" s="17">
        <f t="shared" si="1"/>
        <v>100.07083392361602</v>
      </c>
      <c r="C28" s="6">
        <f t="shared" si="1"/>
        <v>99.059999999999988</v>
      </c>
      <c r="D28" s="6">
        <f t="shared" si="1"/>
        <v>97.521625360422661</v>
      </c>
      <c r="E28" s="6">
        <f t="shared" si="1"/>
        <v>102.13914884042634</v>
      </c>
      <c r="F28" s="6">
        <f t="shared" si="1"/>
        <v>101.02084184034868</v>
      </c>
      <c r="G28" s="17">
        <f t="shared" si="2"/>
        <v>122.81026718720453</v>
      </c>
      <c r="H28" s="6">
        <f t="shared" si="3"/>
        <v>75.69979652050057</v>
      </c>
      <c r="I28" s="6">
        <f t="shared" si="4"/>
        <v>260.45796711144169</v>
      </c>
      <c r="J28" s="6">
        <f t="shared" si="5"/>
        <v>104.07191684146621</v>
      </c>
      <c r="K28" s="6">
        <f t="shared" si="6"/>
        <v>436.91456992253643</v>
      </c>
      <c r="L28" s="17">
        <f t="shared" si="7"/>
        <v>99.96067310917627</v>
      </c>
      <c r="M28" s="17">
        <f>Index!B25</f>
        <v>99.96</v>
      </c>
      <c r="N28" s="6">
        <f t="shared" si="8"/>
        <v>6.7310917627594335E-4</v>
      </c>
    </row>
    <row r="29" spans="1:14" x14ac:dyDescent="0.2">
      <c r="A29" s="5" t="s">
        <v>27</v>
      </c>
      <c r="B29" s="17">
        <f t="shared" si="1"/>
        <v>100.11083425695213</v>
      </c>
      <c r="C29" s="6">
        <f t="shared" si="1"/>
        <v>99.289999999999992</v>
      </c>
      <c r="D29" s="6">
        <f t="shared" si="1"/>
        <v>97.851630860514334</v>
      </c>
      <c r="E29" s="6">
        <f t="shared" si="1"/>
        <v>99.889167590270105</v>
      </c>
      <c r="F29" s="6">
        <f t="shared" si="1"/>
        <v>101.33084442370352</v>
      </c>
      <c r="G29" s="17">
        <f t="shared" si="2"/>
        <v>122.81026718720453</v>
      </c>
      <c r="H29" s="6">
        <f t="shared" si="3"/>
        <v>75.69979652050057</v>
      </c>
      <c r="I29" s="6">
        <f t="shared" si="4"/>
        <v>260.45796711144169</v>
      </c>
      <c r="J29" s="6">
        <f t="shared" si="5"/>
        <v>104.07191684146621</v>
      </c>
      <c r="K29" s="6">
        <f t="shared" si="6"/>
        <v>436.91456992253643</v>
      </c>
      <c r="L29" s="17">
        <f t="shared" si="7"/>
        <v>99.970234294376084</v>
      </c>
      <c r="M29" s="17">
        <f>Index!B26</f>
        <v>99.97</v>
      </c>
      <c r="N29" s="6">
        <f t="shared" si="8"/>
        <v>2.3429437608513126E-4</v>
      </c>
    </row>
    <row r="30" spans="1:14" x14ac:dyDescent="0.2">
      <c r="A30" s="5" t="s">
        <v>28</v>
      </c>
      <c r="B30" s="17">
        <f t="shared" si="1"/>
        <v>100.05083375694797</v>
      </c>
      <c r="C30" s="6">
        <f t="shared" si="1"/>
        <v>100.10999999999999</v>
      </c>
      <c r="D30" s="6">
        <f t="shared" si="1"/>
        <v>100.96168269471156</v>
      </c>
      <c r="E30" s="6">
        <f t="shared" si="1"/>
        <v>98.199181673486081</v>
      </c>
      <c r="F30" s="6">
        <f t="shared" si="1"/>
        <v>100.26083550696256</v>
      </c>
      <c r="G30" s="17">
        <f t="shared" si="2"/>
        <v>122.81026718720453</v>
      </c>
      <c r="H30" s="6">
        <f t="shared" si="3"/>
        <v>75.69979652050057</v>
      </c>
      <c r="I30" s="6">
        <f t="shared" si="4"/>
        <v>260.45796711144169</v>
      </c>
      <c r="J30" s="6">
        <f t="shared" si="5"/>
        <v>104.07191684146621</v>
      </c>
      <c r="K30" s="6">
        <f t="shared" si="6"/>
        <v>436.91456992253643</v>
      </c>
      <c r="L30" s="17">
        <f t="shared" si="7"/>
        <v>100.19160473742906</v>
      </c>
      <c r="M30" s="17">
        <f>Index!B27</f>
        <v>100.19</v>
      </c>
      <c r="N30" s="6">
        <f t="shared" si="8"/>
        <v>1.6047374290621974E-3</v>
      </c>
    </row>
    <row r="31" spans="1:14" x14ac:dyDescent="0.2">
      <c r="A31" s="5" t="s">
        <v>29</v>
      </c>
      <c r="B31" s="17">
        <f t="shared" si="1"/>
        <v>100.11083425695213</v>
      </c>
      <c r="C31" s="6">
        <f t="shared" si="1"/>
        <v>100.92999999999999</v>
      </c>
      <c r="D31" s="6">
        <f t="shared" si="1"/>
        <v>101.62169369489489</v>
      </c>
      <c r="E31" s="6">
        <f t="shared" si="1"/>
        <v>97.679186006783297</v>
      </c>
      <c r="F31" s="6">
        <f t="shared" si="1"/>
        <v>100.16083467362229</v>
      </c>
      <c r="G31" s="17">
        <f t="shared" si="2"/>
        <v>122.81026718720453</v>
      </c>
      <c r="H31" s="6">
        <f t="shared" si="3"/>
        <v>75.69979652050057</v>
      </c>
      <c r="I31" s="6">
        <f t="shared" si="4"/>
        <v>260.45796711144169</v>
      </c>
      <c r="J31" s="6">
        <f t="shared" si="5"/>
        <v>104.07191684146621</v>
      </c>
      <c r="K31" s="6">
        <f t="shared" si="6"/>
        <v>436.91456992253643</v>
      </c>
      <c r="L31" s="17">
        <f t="shared" si="7"/>
        <v>100.33515013330944</v>
      </c>
      <c r="M31" s="17">
        <f>Index!B28</f>
        <v>100.34</v>
      </c>
      <c r="N31" s="6">
        <f t="shared" si="8"/>
        <v>-4.8498666905629761E-3</v>
      </c>
    </row>
    <row r="32" spans="1:14" x14ac:dyDescent="0.2">
      <c r="A32" s="7" t="s">
        <v>30</v>
      </c>
      <c r="B32" s="18">
        <f t="shared" si="1"/>
        <v>100.19083492362435</v>
      </c>
      <c r="C32" s="8">
        <f t="shared" si="1"/>
        <v>100.81</v>
      </c>
      <c r="D32" s="8">
        <f t="shared" si="1"/>
        <v>101.6416940282338</v>
      </c>
      <c r="E32" s="8">
        <f t="shared" si="1"/>
        <v>97.669186090115929</v>
      </c>
      <c r="F32" s="8">
        <f t="shared" si="1"/>
        <v>99.810831756931321</v>
      </c>
      <c r="G32" s="18">
        <f t="shared" si="2"/>
        <v>122.81026718720453</v>
      </c>
      <c r="H32" s="8">
        <f t="shared" si="3"/>
        <v>75.69979652050057</v>
      </c>
      <c r="I32" s="8">
        <f t="shared" si="4"/>
        <v>260.45796711144169</v>
      </c>
      <c r="J32" s="8">
        <f t="shared" si="5"/>
        <v>104.07191684146621</v>
      </c>
      <c r="K32" s="8">
        <f t="shared" si="6"/>
        <v>436.91456992253643</v>
      </c>
      <c r="L32" s="18">
        <f t="shared" si="7"/>
        <v>100.18713149058006</v>
      </c>
      <c r="M32" s="18">
        <f>Index!B29</f>
        <v>100.19</v>
      </c>
      <c r="N32" s="8">
        <f t="shared" si="8"/>
        <v>-2.8685094199403238E-3</v>
      </c>
    </row>
    <row r="33" spans="1:14" x14ac:dyDescent="0.2">
      <c r="A33" s="7" t="s">
        <v>31</v>
      </c>
      <c r="B33" s="18">
        <f t="shared" si="1"/>
        <v>100.13083442362019</v>
      </c>
      <c r="C33" s="8">
        <f t="shared" si="1"/>
        <v>100.25999999999999</v>
      </c>
      <c r="D33" s="8">
        <f t="shared" si="1"/>
        <v>101.34168902815045</v>
      </c>
      <c r="E33" s="8">
        <f t="shared" si="1"/>
        <v>95.899200839993014</v>
      </c>
      <c r="F33" s="8">
        <f t="shared" si="1"/>
        <v>100.50083750697925</v>
      </c>
      <c r="G33" s="18">
        <f t="shared" si="2"/>
        <v>122.81026718720453</v>
      </c>
      <c r="H33" s="8">
        <f t="shared" si="3"/>
        <v>75.69979652050057</v>
      </c>
      <c r="I33" s="8">
        <f t="shared" si="4"/>
        <v>260.45796711144169</v>
      </c>
      <c r="J33" s="8">
        <f t="shared" si="5"/>
        <v>104.07191684146621</v>
      </c>
      <c r="K33" s="8">
        <f t="shared" si="6"/>
        <v>436.91456992253643</v>
      </c>
      <c r="L33" s="18">
        <f t="shared" si="7"/>
        <v>100.17725659124248</v>
      </c>
      <c r="M33" s="18">
        <f>Index!B30</f>
        <v>100.17</v>
      </c>
      <c r="N33" s="8">
        <f t="shared" si="8"/>
        <v>7.2565912424806811E-3</v>
      </c>
    </row>
    <row r="34" spans="1:14" x14ac:dyDescent="0.2">
      <c r="A34" s="11" t="s">
        <v>55</v>
      </c>
      <c r="B34" s="15">
        <f t="shared" ref="B34:M34" si="9">AVERAGE(B22:B33)</f>
        <v>99.999999999999986</v>
      </c>
      <c r="C34" s="12">
        <f t="shared" si="9"/>
        <v>99.999999999999986</v>
      </c>
      <c r="D34" s="12">
        <f t="shared" si="9"/>
        <v>100</v>
      </c>
      <c r="E34" s="12">
        <f t="shared" si="9"/>
        <v>100.00000000000001</v>
      </c>
      <c r="F34" s="12">
        <f t="shared" si="9"/>
        <v>100</v>
      </c>
      <c r="G34" s="15"/>
      <c r="H34" s="12"/>
      <c r="I34" s="12"/>
      <c r="J34" s="12"/>
      <c r="K34" s="12"/>
      <c r="L34" s="15">
        <f t="shared" si="9"/>
        <v>99.999999999999986</v>
      </c>
      <c r="M34" s="15">
        <f t="shared" si="9"/>
        <v>100.00000000000001</v>
      </c>
      <c r="N34" s="12">
        <f t="shared" si="8"/>
        <v>0</v>
      </c>
    </row>
    <row r="36" spans="1:14" x14ac:dyDescent="0.2">
      <c r="A36" s="82" t="s">
        <v>44</v>
      </c>
      <c r="B36" s="82"/>
    </row>
    <row r="37" spans="1:14" x14ac:dyDescent="0.2">
      <c r="A37" s="83" t="s">
        <v>45</v>
      </c>
      <c r="B37" s="83"/>
    </row>
  </sheetData>
  <mergeCells count="5">
    <mergeCell ref="H4:L4"/>
    <mergeCell ref="B4:G4"/>
    <mergeCell ref="G20:K20"/>
    <mergeCell ref="M20:N20"/>
    <mergeCell ref="B20:F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5C6C8"/>
  </sheetPr>
  <dimension ref="A1:P45"/>
  <sheetViews>
    <sheetView showGridLines="0" workbookViewId="0"/>
  </sheetViews>
  <sheetFormatPr defaultRowHeight="12" x14ac:dyDescent="0.2"/>
  <cols>
    <col min="1" max="1" width="9.140625" style="1"/>
    <col min="2" max="16" width="16" style="1" customWidth="1"/>
    <col min="17" max="16384" width="9.140625" style="1"/>
  </cols>
  <sheetData>
    <row r="1" spans="1:16" ht="15" x14ac:dyDescent="0.25">
      <c r="A1" s="2" t="s">
        <v>82</v>
      </c>
    </row>
    <row r="2" spans="1:16" x14ac:dyDescent="0.2">
      <c r="A2" s="3" t="str">
        <f>Index!A2</f>
        <v>(Last update: 22 February 2017)</v>
      </c>
    </row>
    <row r="4" spans="1:16" ht="24" customHeight="1" x14ac:dyDescent="0.2">
      <c r="A4" s="51"/>
      <c r="B4" s="87" t="s">
        <v>50</v>
      </c>
      <c r="C4" s="90"/>
      <c r="D4" s="90"/>
      <c r="E4" s="90"/>
      <c r="F4" s="87" t="s">
        <v>49</v>
      </c>
      <c r="G4" s="90"/>
      <c r="H4" s="90"/>
      <c r="I4" s="90"/>
      <c r="J4" s="90"/>
      <c r="K4" s="41" t="s">
        <v>56</v>
      </c>
      <c r="L4" s="41" t="s">
        <v>52</v>
      </c>
      <c r="M4" s="87" t="s">
        <v>47</v>
      </c>
      <c r="N4" s="88"/>
      <c r="O4" s="87" t="s">
        <v>49</v>
      </c>
      <c r="P4" s="88"/>
    </row>
    <row r="5" spans="1:16" ht="24" customHeight="1" x14ac:dyDescent="0.2">
      <c r="A5" s="25"/>
      <c r="B5" s="26" t="s">
        <v>0</v>
      </c>
      <c r="C5" s="26" t="s">
        <v>2</v>
      </c>
      <c r="D5" s="27" t="s">
        <v>3</v>
      </c>
      <c r="E5" s="27" t="s">
        <v>5</v>
      </c>
      <c r="F5" s="26" t="s">
        <v>0</v>
      </c>
      <c r="G5" s="26" t="s">
        <v>2</v>
      </c>
      <c r="H5" s="27" t="s">
        <v>3</v>
      </c>
      <c r="I5" s="27" t="s">
        <v>5</v>
      </c>
      <c r="J5" s="26" t="s">
        <v>1</v>
      </c>
      <c r="K5" s="26" t="s">
        <v>1</v>
      </c>
      <c r="L5" s="26" t="s">
        <v>1</v>
      </c>
      <c r="M5" s="26" t="s">
        <v>1</v>
      </c>
      <c r="N5" s="29" t="s">
        <v>59</v>
      </c>
      <c r="O5" s="26" t="s">
        <v>1</v>
      </c>
      <c r="P5" s="29" t="s">
        <v>59</v>
      </c>
    </row>
    <row r="6" spans="1:16" x14ac:dyDescent="0.2">
      <c r="A6" s="11" t="s">
        <v>7</v>
      </c>
      <c r="B6" s="15" t="s">
        <v>46</v>
      </c>
      <c r="C6" s="15" t="s">
        <v>46</v>
      </c>
      <c r="D6" s="12" t="s">
        <v>46</v>
      </c>
      <c r="E6" s="12" t="s">
        <v>46</v>
      </c>
      <c r="F6" s="15" t="s">
        <v>46</v>
      </c>
      <c r="G6" s="15" t="s">
        <v>46</v>
      </c>
      <c r="H6" s="12" t="s">
        <v>46</v>
      </c>
      <c r="I6" s="12" t="s">
        <v>46</v>
      </c>
      <c r="J6" s="15"/>
      <c r="K6" s="15" t="s">
        <v>46</v>
      </c>
      <c r="L6" s="15">
        <f>Index!C6</f>
        <v>99.19</v>
      </c>
      <c r="M6" s="15" t="s">
        <v>46</v>
      </c>
      <c r="N6" s="12" t="s">
        <v>46</v>
      </c>
      <c r="O6" s="15" t="s">
        <v>46</v>
      </c>
      <c r="P6" s="12" t="s">
        <v>46</v>
      </c>
    </row>
    <row r="7" spans="1:16" x14ac:dyDescent="0.2">
      <c r="A7" s="9" t="s">
        <v>8</v>
      </c>
      <c r="B7" s="16">
        <f>Index!B7/Index!B6*100</f>
        <v>98.881230646289069</v>
      </c>
      <c r="C7" s="16">
        <f>Index!D7/Index!D6*100</f>
        <v>100.32365732780417</v>
      </c>
      <c r="D7" s="10">
        <f>Index!E7/Index!E6*100</f>
        <v>100.604473100947</v>
      </c>
      <c r="E7" s="10">
        <f>Index!G7/Index!G6*100</f>
        <v>99.972401103955846</v>
      </c>
      <c r="F7" s="16">
        <f>'Item weights'!B$6</f>
        <v>1000</v>
      </c>
      <c r="G7" s="16">
        <f>'Item weights'!D$6</f>
        <v>122.61</v>
      </c>
      <c r="H7" s="10">
        <f>'Item weights'!E$6</f>
        <v>74.95</v>
      </c>
      <c r="I7" s="10">
        <f>'Item weights'!G$6</f>
        <v>108.07</v>
      </c>
      <c r="J7" s="16">
        <f>F7-G7-H7-I7</f>
        <v>694.36999999999989</v>
      </c>
      <c r="K7" s="16">
        <f>(B7*F7-C7*G7-D7*H7-E7*I7)/(F7-G7-H7-I7)</f>
        <v>98.270697718948867</v>
      </c>
      <c r="L7" s="16">
        <f>L6*K7/100</f>
        <v>97.47470506742539</v>
      </c>
      <c r="M7" s="16">
        <f>Index!C7</f>
        <v>97.47</v>
      </c>
      <c r="N7" s="10">
        <f t="shared" ref="N7:N42" si="0">L7-M7</f>
        <v>4.7050674253910074E-3</v>
      </c>
      <c r="O7" s="16">
        <f>'Item weights'!C$6</f>
        <v>694.36</v>
      </c>
      <c r="P7" s="10">
        <f>J7-O7</f>
        <v>9.9999999998772182E-3</v>
      </c>
    </row>
    <row r="8" spans="1:16" x14ac:dyDescent="0.2">
      <c r="A8" s="5" t="s">
        <v>9</v>
      </c>
      <c r="B8" s="17">
        <f>Index!B8/Index!B6*100</f>
        <v>99.190890020976923</v>
      </c>
      <c r="C8" s="17">
        <f>Index!D8/Index!D6*100</f>
        <v>100.40457165975522</v>
      </c>
      <c r="D8" s="6">
        <f>Index!E8/Index!E6*100</f>
        <v>100.15111827523675</v>
      </c>
      <c r="E8" s="6">
        <f>Index!G8/Index!G6*100</f>
        <v>100.03679852805887</v>
      </c>
      <c r="F8" s="17">
        <f>'Item weights'!B$6</f>
        <v>1000</v>
      </c>
      <c r="G8" s="17">
        <f>'Item weights'!D$6</f>
        <v>122.61</v>
      </c>
      <c r="H8" s="6">
        <f>'Item weights'!E$6</f>
        <v>74.95</v>
      </c>
      <c r="I8" s="6">
        <f>'Item weights'!G$6</f>
        <v>108.07</v>
      </c>
      <c r="J8" s="17">
        <f t="shared" ref="J8:J42" si="1">F8-G8-H8-I8</f>
        <v>694.36999999999989</v>
      </c>
      <c r="K8" s="17">
        <f t="shared" ref="K8:K42" si="2">(B8*F8-C8*G8-D8*H8-E8*I8)/(F8-G8-H8-I8)</f>
        <v>98.741279660869623</v>
      </c>
      <c r="L8" s="17">
        <f>L6*K8/100</f>
        <v>97.941475295616584</v>
      </c>
      <c r="M8" s="17">
        <f>Index!C8</f>
        <v>97.93</v>
      </c>
      <c r="N8" s="6">
        <f t="shared" si="0"/>
        <v>1.1475295616577341E-2</v>
      </c>
      <c r="O8" s="17">
        <f>'Item weights'!C$6</f>
        <v>694.36</v>
      </c>
      <c r="P8" s="6">
        <f t="shared" ref="P8:P42" si="3">J8-O8</f>
        <v>9.9999999998772182E-3</v>
      </c>
    </row>
    <row r="9" spans="1:16" x14ac:dyDescent="0.2">
      <c r="A9" s="5" t="s">
        <v>10</v>
      </c>
      <c r="B9" s="17">
        <f>Index!B9/Index!B6*100</f>
        <v>100.11986814504046</v>
      </c>
      <c r="C9" s="17">
        <f>Index!D9/Index!D6*100</f>
        <v>100.47537170021239</v>
      </c>
      <c r="D9" s="6">
        <f>Index!E9/Index!E6*100</f>
        <v>99.687688897844041</v>
      </c>
      <c r="E9" s="6">
        <f>Index!G9/Index!G6*100</f>
        <v>99.687212511499538</v>
      </c>
      <c r="F9" s="17">
        <f>'Item weights'!B$6</f>
        <v>1000</v>
      </c>
      <c r="G9" s="17">
        <f>'Item weights'!D$6</f>
        <v>122.61</v>
      </c>
      <c r="H9" s="6">
        <f>'Item weights'!E$6</f>
        <v>74.95</v>
      </c>
      <c r="I9" s="6">
        <f>'Item weights'!G$6</f>
        <v>108.07</v>
      </c>
      <c r="J9" s="17">
        <f t="shared" si="1"/>
        <v>694.36999999999989</v>
      </c>
      <c r="K9" s="17">
        <f t="shared" si="2"/>
        <v>100.17108095376565</v>
      </c>
      <c r="L9" s="17">
        <f>L6*K9/100</f>
        <v>99.359695198040157</v>
      </c>
      <c r="M9" s="17">
        <f>Index!C9</f>
        <v>99.36</v>
      </c>
      <c r="N9" s="6">
        <f t="shared" si="0"/>
        <v>-3.0480195984239344E-4</v>
      </c>
      <c r="O9" s="17">
        <f>'Item weights'!C$6</f>
        <v>694.36</v>
      </c>
      <c r="P9" s="6">
        <f t="shared" si="3"/>
        <v>9.9999999998772182E-3</v>
      </c>
    </row>
    <row r="10" spans="1:16" x14ac:dyDescent="0.2">
      <c r="A10" s="5" t="s">
        <v>11</v>
      </c>
      <c r="B10" s="17">
        <f>Index!B10/Index!B6*100</f>
        <v>100.26970332634102</v>
      </c>
      <c r="C10" s="17">
        <f>Index!D10/Index!D6*100</f>
        <v>100.44502882573076</v>
      </c>
      <c r="D10" s="6">
        <f>Index!E10/Index!E6*100</f>
        <v>99.556719725972187</v>
      </c>
      <c r="E10" s="6">
        <f>Index!G10/Index!G6*100</f>
        <v>99.604415823367049</v>
      </c>
      <c r="F10" s="17">
        <f>'Item weights'!B$6</f>
        <v>1000</v>
      </c>
      <c r="G10" s="17">
        <f>'Item weights'!D$6</f>
        <v>122.61</v>
      </c>
      <c r="H10" s="6">
        <f>'Item weights'!E$6</f>
        <v>74.95</v>
      </c>
      <c r="I10" s="6">
        <f>'Item weights'!G$6</f>
        <v>108.07</v>
      </c>
      <c r="J10" s="17">
        <f t="shared" si="1"/>
        <v>694.36999999999989</v>
      </c>
      <c r="K10" s="17">
        <f t="shared" si="2"/>
        <v>100.41924763530291</v>
      </c>
      <c r="L10" s="17">
        <f>L6*K10/100</f>
        <v>99.605851729456958</v>
      </c>
      <c r="M10" s="17">
        <f>Index!C10</f>
        <v>99.61</v>
      </c>
      <c r="N10" s="6">
        <f t="shared" si="0"/>
        <v>-4.1482705430411215E-3</v>
      </c>
      <c r="O10" s="17">
        <f>'Item weights'!C$6</f>
        <v>694.36</v>
      </c>
      <c r="P10" s="6">
        <f t="shared" si="3"/>
        <v>9.9999999998772182E-3</v>
      </c>
    </row>
    <row r="11" spans="1:16" x14ac:dyDescent="0.2">
      <c r="A11" s="5" t="s">
        <v>12</v>
      </c>
      <c r="B11" s="17">
        <f>Index!B11/Index!B6*100</f>
        <v>100.15982419338727</v>
      </c>
      <c r="C11" s="17">
        <f>Index!D11/Index!D6*100</f>
        <v>100.52594315768179</v>
      </c>
      <c r="D11" s="6">
        <f>Index!E11/Index!E6*100</f>
        <v>99.274632278863592</v>
      </c>
      <c r="E11" s="6">
        <f>Index!G11/Index!G6*100</f>
        <v>99.540018399264028</v>
      </c>
      <c r="F11" s="17">
        <f>'Item weights'!B$6</f>
        <v>1000</v>
      </c>
      <c r="G11" s="17">
        <f>'Item weights'!D$6</f>
        <v>122.61</v>
      </c>
      <c r="H11" s="6">
        <f>'Item weights'!E$6</f>
        <v>74.95</v>
      </c>
      <c r="I11" s="6">
        <f>'Item weights'!G$6</f>
        <v>108.07</v>
      </c>
      <c r="J11" s="17">
        <f t="shared" si="1"/>
        <v>694.36999999999989</v>
      </c>
      <c r="K11" s="17">
        <f t="shared" si="2"/>
        <v>100.2871881347331</v>
      </c>
      <c r="L11" s="17">
        <f>L6*K11/100</f>
        <v>99.474861910841753</v>
      </c>
      <c r="M11" s="17">
        <f>Index!C11</f>
        <v>99.47</v>
      </c>
      <c r="N11" s="6">
        <f t="shared" si="0"/>
        <v>4.8619108417540247E-3</v>
      </c>
      <c r="O11" s="17">
        <f>'Item weights'!C$6</f>
        <v>694.36</v>
      </c>
      <c r="P11" s="6">
        <f t="shared" si="3"/>
        <v>9.9999999998772182E-3</v>
      </c>
    </row>
    <row r="12" spans="1:16" x14ac:dyDescent="0.2">
      <c r="A12" s="5" t="s">
        <v>13</v>
      </c>
      <c r="B12" s="17">
        <f>Index!B12/Index!B6*100</f>
        <v>100.26970332634102</v>
      </c>
      <c r="C12" s="17">
        <f>Index!D12/Index!D6*100</f>
        <v>100.44502882573076</v>
      </c>
      <c r="D12" s="6">
        <f>Index!E12/Index!E6*100</f>
        <v>99.294781382228493</v>
      </c>
      <c r="E12" s="6">
        <f>Index!G12/Index!G6*100</f>
        <v>99.760809567617287</v>
      </c>
      <c r="F12" s="17">
        <f>'Item weights'!B$6</f>
        <v>1000</v>
      </c>
      <c r="G12" s="17">
        <f>'Item weights'!D$6</f>
        <v>122.61</v>
      </c>
      <c r="H12" s="6">
        <f>'Item weights'!E$6</f>
        <v>74.95</v>
      </c>
      <c r="I12" s="6">
        <f>'Item weights'!G$6</f>
        <v>108.07</v>
      </c>
      <c r="J12" s="17">
        <f t="shared" si="1"/>
        <v>694.36999999999989</v>
      </c>
      <c r="K12" s="17">
        <f t="shared" si="2"/>
        <v>100.42318041886566</v>
      </c>
      <c r="L12" s="17">
        <f>L6*K12/100</f>
        <v>99.609752657472839</v>
      </c>
      <c r="M12" s="17">
        <f>Index!C12</f>
        <v>99.61</v>
      </c>
      <c r="N12" s="6">
        <f t="shared" si="0"/>
        <v>-2.4734252716029914E-4</v>
      </c>
      <c r="O12" s="17">
        <f>'Item weights'!C$6</f>
        <v>694.36</v>
      </c>
      <c r="P12" s="6">
        <f t="shared" si="3"/>
        <v>9.9999999998772182E-3</v>
      </c>
    </row>
    <row r="13" spans="1:16" x14ac:dyDescent="0.2">
      <c r="A13" s="5" t="s">
        <v>14</v>
      </c>
      <c r="B13" s="17">
        <f>Index!B13/Index!B6*100</f>
        <v>99.610428528618527</v>
      </c>
      <c r="C13" s="17">
        <f>Index!D13/Index!D6*100</f>
        <v>100.58662890664509</v>
      </c>
      <c r="D13" s="6">
        <f>Index!E13/Index!E6*100</f>
        <v>98.458593592585132</v>
      </c>
      <c r="E13" s="6">
        <f>Index!G13/Index!G6*100</f>
        <v>99.530818767249301</v>
      </c>
      <c r="F13" s="17">
        <f>'Item weights'!B$6</f>
        <v>1000</v>
      </c>
      <c r="G13" s="17">
        <f>'Item weights'!D$6</f>
        <v>122.61</v>
      </c>
      <c r="H13" s="6">
        <f>'Item weights'!E$6</f>
        <v>74.95</v>
      </c>
      <c r="I13" s="6">
        <f>'Item weights'!G$6</f>
        <v>108.07</v>
      </c>
      <c r="J13" s="17">
        <f t="shared" si="1"/>
        <v>694.36999999999989</v>
      </c>
      <c r="K13" s="17">
        <f t="shared" si="2"/>
        <v>99.574772505197359</v>
      </c>
      <c r="L13" s="17">
        <f>L6*K13/100</f>
        <v>98.768216847905265</v>
      </c>
      <c r="M13" s="17">
        <f>Index!C13</f>
        <v>98.77</v>
      </c>
      <c r="N13" s="6">
        <f t="shared" si="0"/>
        <v>-1.7831520947311219E-3</v>
      </c>
      <c r="O13" s="17">
        <f>'Item weights'!C$6</f>
        <v>694.36</v>
      </c>
      <c r="P13" s="6">
        <f t="shared" si="3"/>
        <v>9.9999999998772182E-3</v>
      </c>
    </row>
    <row r="14" spans="1:16" x14ac:dyDescent="0.2">
      <c r="A14" s="5" t="s">
        <v>15</v>
      </c>
      <c r="B14" s="17">
        <f>Index!B14/Index!B6*100</f>
        <v>99.730296673658984</v>
      </c>
      <c r="C14" s="17">
        <f>Index!D14/Index!D6*100</f>
        <v>100.60685748963284</v>
      </c>
      <c r="D14" s="6">
        <f>Index!E14/Index!E6*100</f>
        <v>97.733225871448724</v>
      </c>
      <c r="E14" s="6">
        <f>Index!G14/Index!G6*100</f>
        <v>98.97884084636614</v>
      </c>
      <c r="F14" s="17">
        <f>'Item weights'!B$6</f>
        <v>1000</v>
      </c>
      <c r="G14" s="17">
        <f>'Item weights'!D$6</f>
        <v>122.61</v>
      </c>
      <c r="H14" s="6">
        <f>'Item weights'!E$6</f>
        <v>74.95</v>
      </c>
      <c r="I14" s="6">
        <f>'Item weights'!G$6</f>
        <v>108.07</v>
      </c>
      <c r="J14" s="17">
        <f t="shared" si="1"/>
        <v>694.36999999999989</v>
      </c>
      <c r="K14" s="17">
        <f t="shared" si="2"/>
        <v>99.908033566431783</v>
      </c>
      <c r="L14" s="17">
        <f>L6*K14/100</f>
        <v>99.09877849454368</v>
      </c>
      <c r="M14" s="17">
        <f>Index!C14</f>
        <v>99.1</v>
      </c>
      <c r="N14" s="6">
        <f t="shared" si="0"/>
        <v>-1.2215054563142758E-3</v>
      </c>
      <c r="O14" s="17">
        <f>'Item weights'!C$6</f>
        <v>694.36</v>
      </c>
      <c r="P14" s="6">
        <f t="shared" si="3"/>
        <v>9.9999999998772182E-3</v>
      </c>
    </row>
    <row r="15" spans="1:16" x14ac:dyDescent="0.2">
      <c r="A15" s="5" t="s">
        <v>16</v>
      </c>
      <c r="B15" s="17">
        <f>Index!B15/Index!B6*100</f>
        <v>100.16981320547399</v>
      </c>
      <c r="C15" s="17">
        <f>Index!D15/Index!D6*100</f>
        <v>100.61697178112674</v>
      </c>
      <c r="D15" s="6">
        <f>Index!E15/Index!E6*100</f>
        <v>98.226878903888775</v>
      </c>
      <c r="E15" s="6">
        <f>Index!G15/Index!G6*100</f>
        <v>99.12603495860165</v>
      </c>
      <c r="F15" s="17">
        <f>'Item weights'!B$6</f>
        <v>1000</v>
      </c>
      <c r="G15" s="17">
        <f>'Item weights'!D$6</f>
        <v>122.61</v>
      </c>
      <c r="H15" s="6">
        <f>'Item weights'!E$6</f>
        <v>74.95</v>
      </c>
      <c r="I15" s="6">
        <f>'Item weights'!G$6</f>
        <v>108.07</v>
      </c>
      <c r="J15" s="17">
        <f t="shared" si="1"/>
        <v>694.36999999999989</v>
      </c>
      <c r="K15" s="17">
        <f t="shared" si="2"/>
        <v>100.46302565428735</v>
      </c>
      <c r="L15" s="17">
        <f>L6*K15/100</f>
        <v>99.649275146487611</v>
      </c>
      <c r="M15" s="17">
        <f>Index!C15</f>
        <v>99.65</v>
      </c>
      <c r="N15" s="6">
        <f t="shared" si="0"/>
        <v>-7.2485351239492957E-4</v>
      </c>
      <c r="O15" s="17">
        <f>'Item weights'!C$6</f>
        <v>694.36</v>
      </c>
      <c r="P15" s="6">
        <f t="shared" si="3"/>
        <v>9.9999999998772182E-3</v>
      </c>
    </row>
    <row r="16" spans="1:16" x14ac:dyDescent="0.2">
      <c r="A16" s="5" t="s">
        <v>17</v>
      </c>
      <c r="B16" s="17">
        <f>Index!B16/Index!B6*100</f>
        <v>100.10987913295375</v>
      </c>
      <c r="C16" s="17">
        <f>Index!D16/Index!D6*100</f>
        <v>100.66754323859612</v>
      </c>
      <c r="D16" s="6">
        <f>Index!E16/Index!E6*100</f>
        <v>98.569413661092071</v>
      </c>
      <c r="E16" s="6">
        <f>Index!G16/Index!G6*100</f>
        <v>98.242870285188602</v>
      </c>
      <c r="F16" s="17">
        <f>'Item weights'!B$6</f>
        <v>1000</v>
      </c>
      <c r="G16" s="17">
        <f>'Item weights'!D$6</f>
        <v>122.61</v>
      </c>
      <c r="H16" s="6">
        <f>'Item weights'!E$6</f>
        <v>74.95</v>
      </c>
      <c r="I16" s="6">
        <f>'Item weights'!G$6</f>
        <v>108.07</v>
      </c>
      <c r="J16" s="17">
        <f t="shared" si="1"/>
        <v>694.36999999999989</v>
      </c>
      <c r="K16" s="17">
        <f t="shared" si="2"/>
        <v>100.46826203731486</v>
      </c>
      <c r="L16" s="17">
        <f>L6*K16/100</f>
        <v>99.654469114812599</v>
      </c>
      <c r="M16" s="17">
        <f>Index!C16</f>
        <v>99.65</v>
      </c>
      <c r="N16" s="6">
        <f t="shared" si="0"/>
        <v>4.4691148125934888E-3</v>
      </c>
      <c r="O16" s="17">
        <f>'Item weights'!C$6</f>
        <v>694.36</v>
      </c>
      <c r="P16" s="6">
        <f t="shared" si="3"/>
        <v>9.9999999998772182E-3</v>
      </c>
    </row>
    <row r="17" spans="1:16" x14ac:dyDescent="0.2">
      <c r="A17" s="7" t="s">
        <v>18</v>
      </c>
      <c r="B17" s="18">
        <f>Index!B17/Index!B6*100</f>
        <v>99.930076915393073</v>
      </c>
      <c r="C17" s="18">
        <f>Index!D17/Index!D6*100</f>
        <v>100.59674319813897</v>
      </c>
      <c r="D17" s="8">
        <f>Index!E17/Index!E6*100</f>
        <v>98.901873866612931</v>
      </c>
      <c r="E17" s="8">
        <f>Index!G17/Index!G6*100</f>
        <v>96.899724011039552</v>
      </c>
      <c r="F17" s="18">
        <f>'Item weights'!B$6</f>
        <v>1000</v>
      </c>
      <c r="G17" s="18">
        <f>'Item weights'!D$6</f>
        <v>122.61</v>
      </c>
      <c r="H17" s="8">
        <f>'Item weights'!E$6</f>
        <v>74.95</v>
      </c>
      <c r="I17" s="8">
        <f>'Item weights'!G$6</f>
        <v>108.07</v>
      </c>
      <c r="J17" s="18">
        <f t="shared" si="1"/>
        <v>694.36999999999989</v>
      </c>
      <c r="K17" s="18">
        <f t="shared" si="2"/>
        <v>100.39497906259429</v>
      </c>
      <c r="L17" s="18">
        <f>L6*K17/100</f>
        <v>99.581779732187272</v>
      </c>
      <c r="M17" s="18">
        <f>Index!C17</f>
        <v>99.58</v>
      </c>
      <c r="N17" s="8">
        <f t="shared" si="0"/>
        <v>1.7797321872734528E-3</v>
      </c>
      <c r="O17" s="18">
        <f>'Item weights'!C$6</f>
        <v>694.36</v>
      </c>
      <c r="P17" s="8">
        <f t="shared" si="3"/>
        <v>9.9999999998772182E-3</v>
      </c>
    </row>
    <row r="18" spans="1:16" x14ac:dyDescent="0.2">
      <c r="A18" s="13" t="s">
        <v>19</v>
      </c>
      <c r="B18" s="19">
        <f>Index!B18/Index!B6*100</f>
        <v>99.830186794526014</v>
      </c>
      <c r="C18" s="19">
        <f>Index!D18/Index!D6*100</f>
        <v>100.54617174066955</v>
      </c>
      <c r="D18" s="14">
        <f>Index!E18/Index!E6*100</f>
        <v>99.022768486802335</v>
      </c>
      <c r="E18" s="14">
        <f>Index!G18/Index!G6*100</f>
        <v>93.698252069917203</v>
      </c>
      <c r="F18" s="19">
        <f>'Item weights'!B$6</f>
        <v>1000</v>
      </c>
      <c r="G18" s="19">
        <f>'Item weights'!D$6</f>
        <v>122.61</v>
      </c>
      <c r="H18" s="14">
        <f>'Item weights'!E$6</f>
        <v>74.95</v>
      </c>
      <c r="I18" s="14">
        <f>'Item weights'!G$6</f>
        <v>108.07</v>
      </c>
      <c r="J18" s="19">
        <f t="shared" si="1"/>
        <v>694.36999999999989</v>
      </c>
      <c r="K18" s="19">
        <f t="shared" si="2"/>
        <v>100.74527136558427</v>
      </c>
      <c r="L18" s="19">
        <f>L6*K18/100</f>
        <v>99.929234667523033</v>
      </c>
      <c r="M18" s="19">
        <f>Index!C18</f>
        <v>99.93</v>
      </c>
      <c r="N18" s="14">
        <f t="shared" si="0"/>
        <v>-7.6533247697341267E-4</v>
      </c>
      <c r="O18" s="19">
        <f>'Item weights'!C$6</f>
        <v>694.36</v>
      </c>
      <c r="P18" s="14">
        <f t="shared" si="3"/>
        <v>9.9999999998772182E-3</v>
      </c>
    </row>
    <row r="19" spans="1:16" x14ac:dyDescent="0.2">
      <c r="A19" s="9" t="s">
        <v>20</v>
      </c>
      <c r="B19" s="16">
        <f>Index!B19/Index!B18*100</f>
        <v>98.45907544526716</v>
      </c>
      <c r="C19" s="16">
        <f>Index!D19/Index!D18*100</f>
        <v>100.18106830298763</v>
      </c>
      <c r="D19" s="10">
        <f>Index!E19/Index!E18*100</f>
        <v>100.71217824804151</v>
      </c>
      <c r="E19" s="10">
        <f>Index!G19/Index!G18*100</f>
        <v>96.828669612174778</v>
      </c>
      <c r="F19" s="16">
        <f>'Item weights'!B$7</f>
        <v>1000</v>
      </c>
      <c r="G19" s="16">
        <f>'Item weights'!D$7</f>
        <v>122.16</v>
      </c>
      <c r="H19" s="10">
        <f>'Item weights'!E$7</f>
        <v>74.45</v>
      </c>
      <c r="I19" s="10">
        <f>'Item weights'!G$7</f>
        <v>106.06</v>
      </c>
      <c r="J19" s="16">
        <f t="shared" si="1"/>
        <v>697.32999999999993</v>
      </c>
      <c r="K19" s="16">
        <f t="shared" si="2"/>
        <v>98.164836980683816</v>
      </c>
      <c r="L19" s="16">
        <f>L18*K19/100</f>
        <v>98.09537030741896</v>
      </c>
      <c r="M19" s="16">
        <f>Index!C19</f>
        <v>98.09</v>
      </c>
      <c r="N19" s="10">
        <f t="shared" si="0"/>
        <v>5.3703074189570543E-3</v>
      </c>
      <c r="O19" s="16">
        <f>'Item weights'!C$7</f>
        <v>697.33</v>
      </c>
      <c r="P19" s="10">
        <f t="shared" si="3"/>
        <v>0</v>
      </c>
    </row>
    <row r="20" spans="1:16" x14ac:dyDescent="0.2">
      <c r="A20" s="5" t="s">
        <v>21</v>
      </c>
      <c r="B20" s="17">
        <f>Index!B20/Index!B18*100</f>
        <v>99.089453672203319</v>
      </c>
      <c r="C20" s="17">
        <f>Index!D20/Index!D18*100</f>
        <v>100.3923146564732</v>
      </c>
      <c r="D20" s="6">
        <f>Index!E20/Index!E18*100</f>
        <v>101.53627022077525</v>
      </c>
      <c r="E20" s="6">
        <f>Index!G20/Index!G18*100</f>
        <v>98.350515463917532</v>
      </c>
      <c r="F20" s="17">
        <f>'Item weights'!B$7</f>
        <v>1000</v>
      </c>
      <c r="G20" s="17">
        <f>'Item weights'!D$7</f>
        <v>122.16</v>
      </c>
      <c r="H20" s="6">
        <f>'Item weights'!E$7</f>
        <v>74.45</v>
      </c>
      <c r="I20" s="6">
        <f>'Item weights'!G$7</f>
        <v>106.06</v>
      </c>
      <c r="J20" s="17">
        <f t="shared" si="1"/>
        <v>697.32999999999993</v>
      </c>
      <c r="K20" s="17">
        <f t="shared" si="2"/>
        <v>98.712370793926482</v>
      </c>
      <c r="L20" s="17">
        <f>L18*K20/100</f>
        <v>98.642516656538263</v>
      </c>
      <c r="M20" s="17">
        <f>Index!C20</f>
        <v>98.64</v>
      </c>
      <c r="N20" s="6">
        <f t="shared" si="0"/>
        <v>2.516656538261941E-3</v>
      </c>
      <c r="O20" s="17">
        <f>'Item weights'!C$7</f>
        <v>697.33</v>
      </c>
      <c r="P20" s="6">
        <f t="shared" si="3"/>
        <v>0</v>
      </c>
    </row>
    <row r="21" spans="1:16" x14ac:dyDescent="0.2">
      <c r="A21" s="5" t="s">
        <v>22</v>
      </c>
      <c r="B21" s="17">
        <f>Index!B21/Index!B18*100</f>
        <v>100.21012607564539</v>
      </c>
      <c r="C21" s="17">
        <f>Index!D21/Index!D18*100</f>
        <v>100.53314555879692</v>
      </c>
      <c r="D21" s="6">
        <f>Index!E21/Index!E18*100</f>
        <v>101.3327907213348</v>
      </c>
      <c r="E21" s="6">
        <f>Index!G21/Index!G18*100</f>
        <v>100.05891016200295</v>
      </c>
      <c r="F21" s="17">
        <f>'Item weights'!B$7</f>
        <v>1000</v>
      </c>
      <c r="G21" s="17">
        <f>'Item weights'!D$7</f>
        <v>122.16</v>
      </c>
      <c r="H21" s="6">
        <f>'Item weights'!E$7</f>
        <v>74.45</v>
      </c>
      <c r="I21" s="6">
        <f>'Item weights'!G$7</f>
        <v>106.06</v>
      </c>
      <c r="J21" s="17">
        <f t="shared" si="1"/>
        <v>697.32999999999993</v>
      </c>
      <c r="K21" s="17">
        <f t="shared" si="2"/>
        <v>100.0566772305757</v>
      </c>
      <c r="L21" s="17">
        <f>L18*K21/100</f>
        <v>99.985871790268078</v>
      </c>
      <c r="M21" s="17">
        <f>Index!C21</f>
        <v>99.98</v>
      </c>
      <c r="N21" s="6">
        <f t="shared" si="0"/>
        <v>5.8717902680740508E-3</v>
      </c>
      <c r="O21" s="17">
        <f>'Item weights'!C$7</f>
        <v>697.33</v>
      </c>
      <c r="P21" s="6">
        <f t="shared" si="3"/>
        <v>0</v>
      </c>
    </row>
    <row r="22" spans="1:16" x14ac:dyDescent="0.2">
      <c r="A22" s="5" t="s">
        <v>23</v>
      </c>
      <c r="B22" s="17">
        <f>Index!B22/Index!B18*100</f>
        <v>100.45027016209727</v>
      </c>
      <c r="C22" s="17">
        <f>Index!D22/Index!D18*100</f>
        <v>100.62367971029072</v>
      </c>
      <c r="D22" s="6">
        <f>Index!E22/Index!E18*100</f>
        <v>101.88218536982399</v>
      </c>
      <c r="E22" s="6">
        <f>Index!G22/Index!G18*100</f>
        <v>100.15709376534122</v>
      </c>
      <c r="F22" s="17">
        <f>'Item weights'!B$7</f>
        <v>1000</v>
      </c>
      <c r="G22" s="17">
        <f>'Item weights'!D$7</f>
        <v>122.16</v>
      </c>
      <c r="H22" s="6">
        <f>'Item weights'!E$7</f>
        <v>74.45</v>
      </c>
      <c r="I22" s="6">
        <f>'Item weights'!G$7</f>
        <v>106.06</v>
      </c>
      <c r="J22" s="17">
        <f t="shared" si="1"/>
        <v>697.32999999999993</v>
      </c>
      <c r="K22" s="17">
        <f t="shared" si="2"/>
        <v>100.31160481142742</v>
      </c>
      <c r="L22" s="17">
        <f>L18*K22/100</f>
        <v>100.24061897076963</v>
      </c>
      <c r="M22" s="17">
        <f>Index!C22</f>
        <v>100.24</v>
      </c>
      <c r="N22" s="6">
        <f t="shared" si="0"/>
        <v>6.1897076963646214E-4</v>
      </c>
      <c r="O22" s="17">
        <f>'Item weights'!C$7</f>
        <v>697.33</v>
      </c>
      <c r="P22" s="6">
        <f t="shared" si="3"/>
        <v>0</v>
      </c>
    </row>
    <row r="23" spans="1:16" x14ac:dyDescent="0.2">
      <c r="A23" s="5" t="s">
        <v>24</v>
      </c>
      <c r="B23" s="17">
        <f>Index!B23/Index!B18*100</f>
        <v>100.6704022413448</v>
      </c>
      <c r="C23" s="17">
        <f>Index!D23/Index!D18*100</f>
        <v>100.55326425912885</v>
      </c>
      <c r="D23" s="6">
        <f>Index!E23/Index!E18*100</f>
        <v>102.37053616848102</v>
      </c>
      <c r="E23" s="6">
        <f>Index!G23/Index!G18*100</f>
        <v>101.08983799705449</v>
      </c>
      <c r="F23" s="17">
        <f>'Item weights'!B$7</f>
        <v>1000</v>
      </c>
      <c r="G23" s="17">
        <f>'Item weights'!D$7</f>
        <v>122.16</v>
      </c>
      <c r="H23" s="6">
        <f>'Item weights'!E$7</f>
        <v>74.45</v>
      </c>
      <c r="I23" s="6">
        <f>'Item weights'!G$7</f>
        <v>106.06</v>
      </c>
      <c r="J23" s="17">
        <f t="shared" si="1"/>
        <v>697.32999999999993</v>
      </c>
      <c r="K23" s="17">
        <f t="shared" si="2"/>
        <v>100.4456151947265</v>
      </c>
      <c r="L23" s="17">
        <f>L18*K23/100</f>
        <v>100.37453452117541</v>
      </c>
      <c r="M23" s="17">
        <f>Index!C23</f>
        <v>100.38</v>
      </c>
      <c r="N23" s="6">
        <f t="shared" si="0"/>
        <v>-5.4654788245898089E-3</v>
      </c>
      <c r="O23" s="17">
        <f>'Item weights'!C$7</f>
        <v>697.33</v>
      </c>
      <c r="P23" s="6">
        <f t="shared" si="3"/>
        <v>0</v>
      </c>
    </row>
    <row r="24" spans="1:16" x14ac:dyDescent="0.2">
      <c r="A24" s="5" t="s">
        <v>25</v>
      </c>
      <c r="B24" s="17">
        <f>Index!B24/Index!B18*100</f>
        <v>100.66039623774263</v>
      </c>
      <c r="C24" s="17">
        <f>Index!D24/Index!D18*100</f>
        <v>100.60356100995878</v>
      </c>
      <c r="D24" s="6">
        <f>Index!E24/Index!E18*100</f>
        <v>102.13653474412452</v>
      </c>
      <c r="E24" s="6">
        <f>Index!G24/Index!G18*100</f>
        <v>100.99165439371625</v>
      </c>
      <c r="F24" s="17">
        <f>'Item weights'!B$7</f>
        <v>1000</v>
      </c>
      <c r="G24" s="17">
        <f>'Item weights'!D$7</f>
        <v>122.16</v>
      </c>
      <c r="H24" s="6">
        <f>'Item weights'!E$7</f>
        <v>74.45</v>
      </c>
      <c r="I24" s="6">
        <f>'Item weights'!G$7</f>
        <v>106.06</v>
      </c>
      <c r="J24" s="17">
        <f t="shared" si="1"/>
        <v>697.32999999999993</v>
      </c>
      <c r="K24" s="17">
        <f t="shared" si="2"/>
        <v>100.4623712561749</v>
      </c>
      <c r="L24" s="17">
        <f>L18*K24/100</f>
        <v>100.39127872514122</v>
      </c>
      <c r="M24" s="17">
        <f>Index!C24</f>
        <v>100.39</v>
      </c>
      <c r="N24" s="6">
        <f t="shared" si="0"/>
        <v>1.2787251412191836E-3</v>
      </c>
      <c r="O24" s="17">
        <f>'Item weights'!C$7</f>
        <v>697.33</v>
      </c>
      <c r="P24" s="6">
        <f t="shared" si="3"/>
        <v>0</v>
      </c>
    </row>
    <row r="25" spans="1:16" x14ac:dyDescent="0.2">
      <c r="A25" s="5" t="s">
        <v>26</v>
      </c>
      <c r="B25" s="17">
        <f>Index!B25/Index!B18*100</f>
        <v>100.02001200720431</v>
      </c>
      <c r="C25" s="17">
        <f>Index!D25/Index!D18*100</f>
        <v>100.66391711095464</v>
      </c>
      <c r="D25" s="6">
        <f>Index!E25/Index!E18*100</f>
        <v>100.78339607284565</v>
      </c>
      <c r="E25" s="6">
        <f>Index!G25/Index!G18*100</f>
        <v>100.2847324496809</v>
      </c>
      <c r="F25" s="17">
        <f>'Item weights'!B$7</f>
        <v>1000</v>
      </c>
      <c r="G25" s="17">
        <f>'Item weights'!D$7</f>
        <v>122.16</v>
      </c>
      <c r="H25" s="6">
        <f>'Item weights'!E$7</f>
        <v>74.45</v>
      </c>
      <c r="I25" s="6">
        <f>'Item weights'!G$7</f>
        <v>106.06</v>
      </c>
      <c r="J25" s="17">
        <f t="shared" si="1"/>
        <v>697.32999999999993</v>
      </c>
      <c r="K25" s="17">
        <f t="shared" si="2"/>
        <v>99.785446390795741</v>
      </c>
      <c r="L25" s="17">
        <f>L18*K25/100</f>
        <v>99.714832887893664</v>
      </c>
      <c r="M25" s="17">
        <f>Index!C25</f>
        <v>99.72</v>
      </c>
      <c r="N25" s="6">
        <f t="shared" si="0"/>
        <v>-5.1671121063350256E-3</v>
      </c>
      <c r="O25" s="17">
        <f>'Item weights'!C$7</f>
        <v>697.33</v>
      </c>
      <c r="P25" s="6">
        <f t="shared" si="3"/>
        <v>0</v>
      </c>
    </row>
    <row r="26" spans="1:16" x14ac:dyDescent="0.2">
      <c r="A26" s="5" t="s">
        <v>27</v>
      </c>
      <c r="B26" s="17">
        <f>Index!B26/Index!B18*100</f>
        <v>100.03001801080649</v>
      </c>
      <c r="C26" s="17">
        <f>Index!D26/Index!D18*100</f>
        <v>100.70415451161855</v>
      </c>
      <c r="D26" s="6">
        <f>Index!E26/Index!E18*100</f>
        <v>101.01739749720215</v>
      </c>
      <c r="E26" s="6">
        <f>Index!G26/Index!G18*100</f>
        <v>98.075601374570454</v>
      </c>
      <c r="F26" s="17">
        <f>'Item weights'!B$7</f>
        <v>1000</v>
      </c>
      <c r="G26" s="17">
        <f>'Item weights'!D$7</f>
        <v>122.16</v>
      </c>
      <c r="H26" s="6">
        <f>'Item weights'!E$7</f>
        <v>74.45</v>
      </c>
      <c r="I26" s="6">
        <f>'Item weights'!G$7</f>
        <v>106.06</v>
      </c>
      <c r="J26" s="17">
        <f t="shared" si="1"/>
        <v>697.32999999999993</v>
      </c>
      <c r="K26" s="17">
        <f t="shared" si="2"/>
        <v>100.10376001349938</v>
      </c>
      <c r="L26" s="17">
        <f>L18*K26/100</f>
        <v>100.03292125490388</v>
      </c>
      <c r="M26" s="17">
        <f>Index!C26</f>
        <v>100.03</v>
      </c>
      <c r="N26" s="6">
        <f t="shared" si="0"/>
        <v>2.9212549038817315E-3</v>
      </c>
      <c r="O26" s="17">
        <f>'Item weights'!C$7</f>
        <v>697.33</v>
      </c>
      <c r="P26" s="6">
        <f t="shared" si="3"/>
        <v>0</v>
      </c>
    </row>
    <row r="27" spans="1:16" x14ac:dyDescent="0.2">
      <c r="A27" s="5" t="s">
        <v>28</v>
      </c>
      <c r="B27" s="17">
        <f>Index!B27/Index!B18*100</f>
        <v>100.25015009005402</v>
      </c>
      <c r="C27" s="17">
        <f>Index!D27/Index!D18*100</f>
        <v>100.64379841062268</v>
      </c>
      <c r="D27" s="6">
        <f>Index!E27/Index!E18*100</f>
        <v>101.85166344490793</v>
      </c>
      <c r="E27" s="6">
        <f>Index!G27/Index!G18*100</f>
        <v>96.416298478154161</v>
      </c>
      <c r="F27" s="17">
        <f>'Item weights'!B$7</f>
        <v>1000</v>
      </c>
      <c r="G27" s="17">
        <f>'Item weights'!D$7</f>
        <v>122.16</v>
      </c>
      <c r="H27" s="6">
        <f>'Item weights'!E$7</f>
        <v>74.45</v>
      </c>
      <c r="I27" s="6">
        <f>'Item weights'!G$7</f>
        <v>106.06</v>
      </c>
      <c r="J27" s="17">
        <f t="shared" si="1"/>
        <v>697.32999999999993</v>
      </c>
      <c r="K27" s="17">
        <f t="shared" si="2"/>
        <v>100.59331265849158</v>
      </c>
      <c r="L27" s="17">
        <f>L18*K27/100</f>
        <v>100.52212746633921</v>
      </c>
      <c r="M27" s="17">
        <f>Index!C27</f>
        <v>100.52</v>
      </c>
      <c r="N27" s="6">
        <f t="shared" si="0"/>
        <v>2.1274663392176762E-3</v>
      </c>
      <c r="O27" s="17">
        <f>'Item weights'!C$7</f>
        <v>697.33</v>
      </c>
      <c r="P27" s="6">
        <f t="shared" si="3"/>
        <v>0</v>
      </c>
    </row>
    <row r="28" spans="1:16" x14ac:dyDescent="0.2">
      <c r="A28" s="5" t="s">
        <v>29</v>
      </c>
      <c r="B28" s="17">
        <f>Index!B28/Index!B18*100</f>
        <v>100.40024014408647</v>
      </c>
      <c r="C28" s="17">
        <f>Index!D28/Index!D18*100</f>
        <v>100.70415451161855</v>
      </c>
      <c r="D28" s="6">
        <f>Index!E28/Index!E18*100</f>
        <v>102.6859293926137</v>
      </c>
      <c r="E28" s="6">
        <f>Index!G28/Index!G18*100</f>
        <v>95.905743740795302</v>
      </c>
      <c r="F28" s="17">
        <f>'Item weights'!B$7</f>
        <v>1000</v>
      </c>
      <c r="G28" s="17">
        <f>'Item weights'!D$7</f>
        <v>122.16</v>
      </c>
      <c r="H28" s="6">
        <f>'Item weights'!E$7</f>
        <v>74.45</v>
      </c>
      <c r="I28" s="6">
        <f>'Item weights'!G$7</f>
        <v>106.06</v>
      </c>
      <c r="J28" s="17">
        <f t="shared" si="1"/>
        <v>697.32999999999993</v>
      </c>
      <c r="K28" s="17">
        <f t="shared" si="2"/>
        <v>100.78655730359843</v>
      </c>
      <c r="L28" s="17">
        <f>L18*K28/100</f>
        <v>100.71523536123044</v>
      </c>
      <c r="M28" s="17">
        <f>Index!C28</f>
        <v>100.71</v>
      </c>
      <c r="N28" s="6">
        <f t="shared" si="0"/>
        <v>5.2353612304472108E-3</v>
      </c>
      <c r="O28" s="17">
        <f>'Item weights'!C$7</f>
        <v>697.33</v>
      </c>
      <c r="P28" s="6">
        <f t="shared" si="3"/>
        <v>0</v>
      </c>
    </row>
    <row r="29" spans="1:16" x14ac:dyDescent="0.2">
      <c r="A29" s="7" t="s">
        <v>30</v>
      </c>
      <c r="B29" s="18">
        <f>Index!B29/Index!B18*100</f>
        <v>100.25015009005402</v>
      </c>
      <c r="C29" s="18">
        <f>Index!D29/Index!D18*100</f>
        <v>100.78462931294638</v>
      </c>
      <c r="D29" s="8">
        <f>Index!E29/Index!E18*100</f>
        <v>102.56384169294944</v>
      </c>
      <c r="E29" s="8">
        <f>Index!G29/Index!G18*100</f>
        <v>95.895925380461463</v>
      </c>
      <c r="F29" s="18">
        <f>'Item weights'!B$7</f>
        <v>1000</v>
      </c>
      <c r="G29" s="18">
        <f>'Item weights'!D$7</f>
        <v>122.16</v>
      </c>
      <c r="H29" s="8">
        <f>'Item weights'!E$7</f>
        <v>74.45</v>
      </c>
      <c r="I29" s="8">
        <f>'Item weights'!G$7</f>
        <v>106.06</v>
      </c>
      <c r="J29" s="18">
        <f t="shared" si="1"/>
        <v>697.32999999999993</v>
      </c>
      <c r="K29" s="18">
        <f t="shared" si="2"/>
        <v>100.571752130688</v>
      </c>
      <c r="L29" s="18">
        <f>L18*K29/100</f>
        <v>100.50058219591482</v>
      </c>
      <c r="M29" s="18">
        <f>Index!C29</f>
        <v>100.5</v>
      </c>
      <c r="N29" s="8">
        <f t="shared" si="0"/>
        <v>5.8219591481645239E-4</v>
      </c>
      <c r="O29" s="18">
        <f>'Item weights'!C$7</f>
        <v>697.33</v>
      </c>
      <c r="P29" s="8">
        <f t="shared" si="3"/>
        <v>0</v>
      </c>
    </row>
    <row r="30" spans="1:16" x14ac:dyDescent="0.2">
      <c r="A30" s="13" t="s">
        <v>31</v>
      </c>
      <c r="B30" s="19">
        <f>Index!B30/Index!B18*100</f>
        <v>100.23013808284971</v>
      </c>
      <c r="C30" s="19">
        <f>Index!D30/Index!D18*100</f>
        <v>100.7242732119505</v>
      </c>
      <c r="D30" s="14">
        <f>Index!E30/Index!E18*100</f>
        <v>102.00427306948825</v>
      </c>
      <c r="E30" s="14">
        <f>Index!G30/Index!G18*100</f>
        <v>94.158075601374577</v>
      </c>
      <c r="F30" s="19">
        <f>'Item weights'!B$7</f>
        <v>1000</v>
      </c>
      <c r="G30" s="19">
        <f>'Item weights'!D$7</f>
        <v>122.16</v>
      </c>
      <c r="H30" s="14">
        <f>'Item weights'!E$7</f>
        <v>74.45</v>
      </c>
      <c r="I30" s="14">
        <f>'Item weights'!G$7</f>
        <v>106.06</v>
      </c>
      <c r="J30" s="19">
        <f t="shared" si="1"/>
        <v>697.32999999999993</v>
      </c>
      <c r="K30" s="19">
        <f t="shared" si="2"/>
        <v>100.87768666050887</v>
      </c>
      <c r="L30" s="19">
        <f>L18*K30/100</f>
        <v>100.80630023014848</v>
      </c>
      <c r="M30" s="19">
        <f>Index!C30</f>
        <v>100.81</v>
      </c>
      <c r="N30" s="14">
        <f t="shared" si="0"/>
        <v>-3.6997698515222055E-3</v>
      </c>
      <c r="O30" s="19">
        <f>'Item weights'!C$7</f>
        <v>697.33</v>
      </c>
      <c r="P30" s="14">
        <f t="shared" si="3"/>
        <v>0</v>
      </c>
    </row>
    <row r="31" spans="1:16" x14ac:dyDescent="0.2">
      <c r="A31" s="9" t="s">
        <v>32</v>
      </c>
      <c r="B31" s="16">
        <f>Index!B31/Index!B30*100</f>
        <v>98.552460816611756</v>
      </c>
      <c r="C31" s="16">
        <f>Index!D31/Index!D30*100</f>
        <v>100.21971437131729</v>
      </c>
      <c r="D31" s="10">
        <f>Index!E31/Index!E30*100</f>
        <v>100.10971474167165</v>
      </c>
      <c r="E31" s="10">
        <f>Index!G31/Index!G30*100</f>
        <v>97.288842544316992</v>
      </c>
      <c r="F31" s="16">
        <f>'Item weights'!B$8</f>
        <v>1000</v>
      </c>
      <c r="G31" s="16">
        <f>'Item weights'!D$8</f>
        <v>121.26</v>
      </c>
      <c r="H31" s="10">
        <f>'Item weights'!E$8</f>
        <v>74.069999999999993</v>
      </c>
      <c r="I31" s="10">
        <f>'Item weights'!G$8</f>
        <v>97.4</v>
      </c>
      <c r="J31" s="16">
        <f t="shared" si="1"/>
        <v>707.2700000000001</v>
      </c>
      <c r="K31" s="16">
        <f t="shared" si="2"/>
        <v>98.277543819494284</v>
      </c>
      <c r="L31" s="16">
        <f>L30*K31/100</f>
        <v>99.069955881495133</v>
      </c>
      <c r="M31" s="16">
        <f>Index!C31</f>
        <v>99.07</v>
      </c>
      <c r="N31" s="10">
        <f t="shared" si="0"/>
        <v>-4.4118504860080066E-5</v>
      </c>
      <c r="O31" s="16">
        <f>'Item weights'!C$8</f>
        <v>707.28</v>
      </c>
      <c r="P31" s="10">
        <f t="shared" si="3"/>
        <v>-9.9999999998772182E-3</v>
      </c>
    </row>
    <row r="32" spans="1:16" x14ac:dyDescent="0.2">
      <c r="A32" s="5" t="s">
        <v>33</v>
      </c>
      <c r="B32" s="17">
        <f>Index!B32/Index!B30*100</f>
        <v>98.712189278227001</v>
      </c>
      <c r="C32" s="17">
        <f>Index!D32/Index!D30*100</f>
        <v>100.24967542195147</v>
      </c>
      <c r="D32" s="6">
        <f>Index!E32/Index!E30*100</f>
        <v>100.13963694394575</v>
      </c>
      <c r="E32" s="6">
        <f>Index!G32/Index!G30*100</f>
        <v>96.006256517205415</v>
      </c>
      <c r="F32" s="17">
        <f>'Item weights'!B$8</f>
        <v>1000</v>
      </c>
      <c r="G32" s="17">
        <f>'Item weights'!D$8</f>
        <v>121.26</v>
      </c>
      <c r="H32" s="6">
        <f>'Item weights'!E$8</f>
        <v>74.069999999999993</v>
      </c>
      <c r="I32" s="6">
        <f>'Item weights'!G$8</f>
        <v>97.4</v>
      </c>
      <c r="J32" s="17">
        <f t="shared" si="1"/>
        <v>707.2700000000001</v>
      </c>
      <c r="K32" s="17">
        <f t="shared" si="2"/>
        <v>98.671739708099139</v>
      </c>
      <c r="L32" s="17">
        <f>L30*K32/100</f>
        <v>99.467330172457054</v>
      </c>
      <c r="M32" s="17">
        <f>Index!C32</f>
        <v>99.47</v>
      </c>
      <c r="N32" s="6">
        <f t="shared" si="0"/>
        <v>-2.6698275429453133E-3</v>
      </c>
      <c r="O32" s="17">
        <f>'Item weights'!C$8</f>
        <v>707.28</v>
      </c>
      <c r="P32" s="6">
        <f t="shared" si="3"/>
        <v>-9.9999999998772182E-3</v>
      </c>
    </row>
    <row r="33" spans="1:16" x14ac:dyDescent="0.2">
      <c r="A33" s="5" t="s">
        <v>34</v>
      </c>
      <c r="B33" s="17">
        <f>Index!B33/Index!B30*100</f>
        <v>99.940101826894278</v>
      </c>
      <c r="C33" s="17">
        <f>Index!D33/Index!D30*100</f>
        <v>100.23968840507342</v>
      </c>
      <c r="D33" s="6">
        <f>Index!E33/Index!E30*100</f>
        <v>100.68821065230399</v>
      </c>
      <c r="E33" s="6">
        <f>Index!G33/Index!G30*100</f>
        <v>97.007299270072991</v>
      </c>
      <c r="F33" s="17">
        <f>'Item weights'!B$8</f>
        <v>1000</v>
      </c>
      <c r="G33" s="17">
        <f>'Item weights'!D$8</f>
        <v>121.26</v>
      </c>
      <c r="H33" s="6">
        <f>'Item weights'!E$8</f>
        <v>74.069999999999993</v>
      </c>
      <c r="I33" s="6">
        <f>'Item weights'!G$8</f>
        <v>97.4</v>
      </c>
      <c r="J33" s="17">
        <f t="shared" si="1"/>
        <v>707.2700000000001</v>
      </c>
      <c r="K33" s="17">
        <f t="shared" si="2"/>
        <v>100.21427531066465</v>
      </c>
      <c r="L33" s="17">
        <f>L30*K33/100</f>
        <v>101.02230324313618</v>
      </c>
      <c r="M33" s="17">
        <f>Index!C33</f>
        <v>101.02</v>
      </c>
      <c r="N33" s="6">
        <f t="shared" si="0"/>
        <v>2.3032431361826866E-3</v>
      </c>
      <c r="O33" s="17">
        <f>'Item weights'!C$8</f>
        <v>707.28</v>
      </c>
      <c r="P33" s="6">
        <f t="shared" si="3"/>
        <v>-9.9999999998772182E-3</v>
      </c>
    </row>
    <row r="34" spans="1:16" x14ac:dyDescent="0.2">
      <c r="A34" s="5" t="s">
        <v>35</v>
      </c>
      <c r="B34" s="17">
        <f>Index!B34/Index!B30*100</f>
        <v>99.980033942298093</v>
      </c>
      <c r="C34" s="17">
        <f>Index!D34/Index!D30*100</f>
        <v>100.42944172575652</v>
      </c>
      <c r="D34" s="6">
        <f>Index!E34/Index!E30*100</f>
        <v>101.08717334929183</v>
      </c>
      <c r="E34" s="6">
        <f>Index!G34/Index!G30*100</f>
        <v>97.080291970802918</v>
      </c>
      <c r="F34" s="17">
        <f>'Item weights'!B$8</f>
        <v>1000</v>
      </c>
      <c r="G34" s="17">
        <f>'Item weights'!D$8</f>
        <v>121.26</v>
      </c>
      <c r="H34" s="6">
        <f>'Item weights'!E$8</f>
        <v>74.069999999999993</v>
      </c>
      <c r="I34" s="6">
        <f>'Item weights'!G$8</f>
        <v>97.4</v>
      </c>
      <c r="J34" s="17">
        <f t="shared" si="1"/>
        <v>707.2700000000001</v>
      </c>
      <c r="K34" s="17">
        <f t="shared" si="2"/>
        <v>100.18636796512588</v>
      </c>
      <c r="L34" s="17">
        <f>L30*K34/100</f>
        <v>100.99417088060609</v>
      </c>
      <c r="M34" s="17">
        <f>Index!C34</f>
        <v>100.99</v>
      </c>
      <c r="N34" s="6">
        <f t="shared" si="0"/>
        <v>4.1708806060967163E-3</v>
      </c>
      <c r="O34" s="17">
        <f>'Item weights'!C$8</f>
        <v>707.28</v>
      </c>
      <c r="P34" s="6">
        <f t="shared" si="3"/>
        <v>-9.9999999998772182E-3</v>
      </c>
    </row>
    <row r="35" spans="1:16" x14ac:dyDescent="0.2">
      <c r="A35" s="5" t="s">
        <v>36</v>
      </c>
      <c r="B35" s="17">
        <f>Index!B35/Index!B30*100</f>
        <v>100.33942298093241</v>
      </c>
      <c r="C35" s="17">
        <f>Index!D35/Index!D30*100</f>
        <v>100.38949365824428</v>
      </c>
      <c r="D35" s="6">
        <f>Index!E35/Index!E30*100</f>
        <v>101.83522840614401</v>
      </c>
      <c r="E35" s="6">
        <f>Index!G35/Index!G30*100</f>
        <v>98.686131386861305</v>
      </c>
      <c r="F35" s="17">
        <f>'Item weights'!B$8</f>
        <v>1000</v>
      </c>
      <c r="G35" s="17">
        <f>'Item weights'!D$8</f>
        <v>121.26</v>
      </c>
      <c r="H35" s="6">
        <f>'Item weights'!E$8</f>
        <v>74.069999999999993</v>
      </c>
      <c r="I35" s="6">
        <f>'Item weights'!G$8</f>
        <v>97.4</v>
      </c>
      <c r="J35" s="17">
        <f t="shared" si="1"/>
        <v>707.2700000000001</v>
      </c>
      <c r="K35" s="17">
        <f t="shared" si="2"/>
        <v>100.40186691759914</v>
      </c>
      <c r="L35" s="17">
        <f>L30*K35/100</f>
        <v>101.21140740162912</v>
      </c>
      <c r="M35" s="17">
        <f>Index!C35</f>
        <v>101.22</v>
      </c>
      <c r="N35" s="6">
        <f t="shared" si="0"/>
        <v>-8.5925983708818876E-3</v>
      </c>
      <c r="O35" s="17">
        <f>'Item weights'!C$8</f>
        <v>707.28</v>
      </c>
      <c r="P35" s="6">
        <f t="shared" si="3"/>
        <v>-9.9999999998772182E-3</v>
      </c>
    </row>
    <row r="36" spans="1:16" x14ac:dyDescent="0.2">
      <c r="A36" s="5" t="s">
        <v>37</v>
      </c>
      <c r="B36" s="17">
        <f>Index!B36/Index!B30*100</f>
        <v>100.50913447139862</v>
      </c>
      <c r="C36" s="17">
        <f>Index!D36/Index!D30*100</f>
        <v>100.39948067512235</v>
      </c>
      <c r="D36" s="6">
        <f>Index!E36/Index!E30*100</f>
        <v>101.57590265310192</v>
      </c>
      <c r="E36" s="6">
        <f>Index!G36/Index!G30*100</f>
        <v>100.36496350364963</v>
      </c>
      <c r="F36" s="17">
        <f>'Item weights'!B$8</f>
        <v>1000</v>
      </c>
      <c r="G36" s="17">
        <f>'Item weights'!D$8</f>
        <v>121.26</v>
      </c>
      <c r="H36" s="6">
        <f>'Item weights'!E$8</f>
        <v>74.069999999999993</v>
      </c>
      <c r="I36" s="6">
        <f>'Item weights'!G$8</f>
        <v>97.4</v>
      </c>
      <c r="J36" s="17">
        <f t="shared" si="1"/>
        <v>707.2700000000001</v>
      </c>
      <c r="K36" s="17">
        <f t="shared" si="2"/>
        <v>100.43606952078066</v>
      </c>
      <c r="L36" s="17">
        <f>L30*K36/100</f>
        <v>101.2458857804788</v>
      </c>
      <c r="M36" s="17">
        <f>Index!C36</f>
        <v>101.25</v>
      </c>
      <c r="N36" s="6">
        <f t="shared" si="0"/>
        <v>-4.1142195211989474E-3</v>
      </c>
      <c r="O36" s="17">
        <f>'Item weights'!C$8</f>
        <v>707.28</v>
      </c>
      <c r="P36" s="6">
        <f t="shared" si="3"/>
        <v>-9.9999999998772182E-3</v>
      </c>
    </row>
    <row r="37" spans="1:16" x14ac:dyDescent="0.2">
      <c r="A37" s="5" t="s">
        <v>38</v>
      </c>
      <c r="B37" s="17">
        <f>Index!B37/Index!B30*100</f>
        <v>99.950084855745231</v>
      </c>
      <c r="C37" s="17">
        <f>Index!D37/Index!D30*100</f>
        <v>100.4094676920004</v>
      </c>
      <c r="D37" s="6">
        <f>Index!E37/Index!E30*100</f>
        <v>101.63574705765011</v>
      </c>
      <c r="E37" s="6">
        <f>Index!G37/Index!G30*100</f>
        <v>99.363920750782057</v>
      </c>
      <c r="F37" s="17">
        <f>'Item weights'!B$8</f>
        <v>1000</v>
      </c>
      <c r="G37" s="17">
        <f>'Item weights'!D$8</f>
        <v>121.26</v>
      </c>
      <c r="H37" s="6">
        <f>'Item weights'!E$8</f>
        <v>74.069999999999993</v>
      </c>
      <c r="I37" s="6">
        <f>'Item weights'!G$8</f>
        <v>97.4</v>
      </c>
      <c r="J37" s="17">
        <f t="shared" si="1"/>
        <v>707.2700000000001</v>
      </c>
      <c r="K37" s="17">
        <f t="shared" si="2"/>
        <v>99.775513082312145</v>
      </c>
      <c r="L37" s="17">
        <f>L30*K37/100</f>
        <v>100.58000327392665</v>
      </c>
      <c r="M37" s="17">
        <f>Index!C37</f>
        <v>100.59</v>
      </c>
      <c r="N37" s="6">
        <f t="shared" si="0"/>
        <v>-9.9967260733535568E-3</v>
      </c>
      <c r="O37" s="17">
        <f>'Item weights'!C$8</f>
        <v>707.28</v>
      </c>
      <c r="P37" s="6">
        <f t="shared" si="3"/>
        <v>-9.9999999998772182E-3</v>
      </c>
    </row>
    <row r="38" spans="1:16" x14ac:dyDescent="0.2">
      <c r="A38" s="5" t="s">
        <v>39</v>
      </c>
      <c r="B38" s="17">
        <f>Index!B38/Index!B30*100</f>
        <v>100.0399321154038</v>
      </c>
      <c r="C38" s="17">
        <f>Index!D38/Index!D30*100</f>
        <v>100.45940277639069</v>
      </c>
      <c r="D38" s="6">
        <f>Index!E38/Index!E30*100</f>
        <v>101.53600638340315</v>
      </c>
      <c r="E38" s="6">
        <f>Index!G38/Index!G30*100</f>
        <v>98.321167883211686</v>
      </c>
      <c r="F38" s="17">
        <f>'Item weights'!B$8</f>
        <v>1000</v>
      </c>
      <c r="G38" s="17">
        <f>'Item weights'!D$8</f>
        <v>121.26</v>
      </c>
      <c r="H38" s="6">
        <f>'Item weights'!E$8</f>
        <v>74.069999999999993</v>
      </c>
      <c r="I38" s="6">
        <f>'Item weights'!G$8</f>
        <v>97.4</v>
      </c>
      <c r="J38" s="17">
        <f t="shared" si="1"/>
        <v>707.2700000000001</v>
      </c>
      <c r="K38" s="17">
        <f t="shared" si="2"/>
        <v>100.04803143084702</v>
      </c>
      <c r="L38" s="17">
        <f>L30*K38/100</f>
        <v>100.85471893853297</v>
      </c>
      <c r="M38" s="17">
        <f>Index!C38</f>
        <v>100.85</v>
      </c>
      <c r="N38" s="6">
        <f t="shared" si="0"/>
        <v>4.7189385329744482E-3</v>
      </c>
      <c r="O38" s="17">
        <f>'Item weights'!C$8</f>
        <v>707.28</v>
      </c>
      <c r="P38" s="6">
        <f t="shared" si="3"/>
        <v>-9.9999999998772182E-3</v>
      </c>
    </row>
    <row r="39" spans="1:16" x14ac:dyDescent="0.2">
      <c r="A39" s="5" t="s">
        <v>40</v>
      </c>
      <c r="B39" s="17">
        <f>Index!B39/Index!B30*100</f>
        <v>100.42927024059098</v>
      </c>
      <c r="C39" s="17">
        <f>Index!D39/Index!D30*100</f>
        <v>100.39948067512235</v>
      </c>
      <c r="D39" s="6">
        <f>Index!E39/Index!E30*100</f>
        <v>100.9076401356473</v>
      </c>
      <c r="E39" s="6">
        <f>Index!G39/Index!G30*100</f>
        <v>99.332638164754954</v>
      </c>
      <c r="F39" s="17">
        <f>'Item weights'!B$8</f>
        <v>1000</v>
      </c>
      <c r="G39" s="17">
        <f>'Item weights'!D$8</f>
        <v>121.26</v>
      </c>
      <c r="H39" s="6">
        <f>'Item weights'!E$8</f>
        <v>74.069999999999993</v>
      </c>
      <c r="I39" s="6">
        <f>'Item weights'!G$8</f>
        <v>97.4</v>
      </c>
      <c r="J39" s="17">
        <f t="shared" si="1"/>
        <v>707.2700000000001</v>
      </c>
      <c r="K39" s="17">
        <f t="shared" si="2"/>
        <v>100.53529960528667</v>
      </c>
      <c r="L39" s="17">
        <f>L30*K39/100</f>
        <v>101.34591595738455</v>
      </c>
      <c r="M39" s="17">
        <f>Index!C39</f>
        <v>101.35</v>
      </c>
      <c r="N39" s="6">
        <f t="shared" si="0"/>
        <v>-4.0840426154460374E-3</v>
      </c>
      <c r="O39" s="17">
        <f>'Item weights'!C$8</f>
        <v>707.28</v>
      </c>
      <c r="P39" s="6">
        <f t="shared" si="3"/>
        <v>-9.9999999998772182E-3</v>
      </c>
    </row>
    <row r="40" spans="1:16" x14ac:dyDescent="0.2">
      <c r="A40" s="5" t="s">
        <v>41</v>
      </c>
      <c r="B40" s="17">
        <f>Index!B40/Index!B30*100</f>
        <v>100.67884596186482</v>
      </c>
      <c r="C40" s="17">
        <f>Index!D40/Index!D30*100</f>
        <v>100.48936382702487</v>
      </c>
      <c r="D40" s="6">
        <f>Index!E40/Index!E30*100</f>
        <v>100.87771793337323</v>
      </c>
      <c r="E40" s="6">
        <f>Index!G40/Index!G30*100</f>
        <v>100.91762252346193</v>
      </c>
      <c r="F40" s="17">
        <f>'Item weights'!B$8</f>
        <v>1000</v>
      </c>
      <c r="G40" s="17">
        <f>'Item weights'!D$8</f>
        <v>121.26</v>
      </c>
      <c r="H40" s="6">
        <f>'Item weights'!E$8</f>
        <v>74.069999999999993</v>
      </c>
      <c r="I40" s="6">
        <f>'Item weights'!G$8</f>
        <v>97.4</v>
      </c>
      <c r="J40" s="17">
        <f t="shared" si="1"/>
        <v>707.2700000000001</v>
      </c>
      <c r="K40" s="17">
        <f t="shared" si="2"/>
        <v>100.65762255304145</v>
      </c>
      <c r="L40" s="17">
        <f>L30*K40/100</f>
        <v>101.46922519534861</v>
      </c>
      <c r="M40" s="17">
        <f>Index!C40</f>
        <v>101.47</v>
      </c>
      <c r="N40" s="6">
        <f t="shared" si="0"/>
        <v>-7.7480465138535237E-4</v>
      </c>
      <c r="O40" s="17">
        <f>'Item weights'!C$8</f>
        <v>707.28</v>
      </c>
      <c r="P40" s="6">
        <f t="shared" si="3"/>
        <v>-9.9999999998772182E-3</v>
      </c>
    </row>
    <row r="41" spans="1:16" x14ac:dyDescent="0.2">
      <c r="A41" s="7" t="s">
        <v>42</v>
      </c>
      <c r="B41" s="18">
        <f>Index!B41/Index!B30*100</f>
        <v>100.58899870220625</v>
      </c>
      <c r="C41" s="18">
        <f>Index!D41/Index!D30*100</f>
        <v>100.76900029961051</v>
      </c>
      <c r="D41" s="8">
        <f>Index!E41/Index!E30*100</f>
        <v>101.25673249551166</v>
      </c>
      <c r="E41" s="8">
        <f>Index!G41/Index!G30*100</f>
        <v>100.74035453597496</v>
      </c>
      <c r="F41" s="18">
        <f>'Item weights'!B$8</f>
        <v>1000</v>
      </c>
      <c r="G41" s="18">
        <f>'Item weights'!D$8</f>
        <v>121.26</v>
      </c>
      <c r="H41" s="8">
        <f>'Item weights'!E$8</f>
        <v>74.069999999999993</v>
      </c>
      <c r="I41" s="8">
        <f>'Item weights'!G$8</f>
        <v>97.4</v>
      </c>
      <c r="J41" s="18">
        <f t="shared" si="1"/>
        <v>707.2700000000001</v>
      </c>
      <c r="K41" s="18">
        <f t="shared" si="2"/>
        <v>100.46736468128009</v>
      </c>
      <c r="L41" s="18">
        <f>L30*K41/100</f>
        <v>101.27743327392936</v>
      </c>
      <c r="M41" s="18">
        <f>Index!C41</f>
        <v>101.28</v>
      </c>
      <c r="N41" s="8">
        <f t="shared" si="0"/>
        <v>-2.566726070639902E-3</v>
      </c>
      <c r="O41" s="18">
        <f>'Item weights'!C$8</f>
        <v>707.28</v>
      </c>
      <c r="P41" s="8">
        <f t="shared" si="3"/>
        <v>-9.9999999998772182E-3</v>
      </c>
    </row>
    <row r="42" spans="1:16" x14ac:dyDescent="0.2">
      <c r="A42" s="13" t="s">
        <v>43</v>
      </c>
      <c r="B42" s="19">
        <f>Index!B42/Index!B30*100</f>
        <v>101.13806528900868</v>
      </c>
      <c r="C42" s="19">
        <f>Index!D42/Index!D30*100</f>
        <v>100.72905223209827</v>
      </c>
      <c r="D42" s="14">
        <f>Index!E42/Index!E30*100</f>
        <v>102.09455415918612</v>
      </c>
      <c r="E42" s="14">
        <f>Index!G42/Index!G30*100</f>
        <v>102.55474452554742</v>
      </c>
      <c r="F42" s="19">
        <f>'Item weights'!B$8</f>
        <v>1000</v>
      </c>
      <c r="G42" s="19">
        <f>'Item weights'!D$8</f>
        <v>121.26</v>
      </c>
      <c r="H42" s="14">
        <f>'Item weights'!E$8</f>
        <v>74.069999999999993</v>
      </c>
      <c r="I42" s="14">
        <f>'Item weights'!G$8</f>
        <v>97.4</v>
      </c>
      <c r="J42" s="19">
        <f t="shared" si="1"/>
        <v>707.2700000000001</v>
      </c>
      <c r="K42" s="19">
        <f t="shared" si="2"/>
        <v>100.91292529300716</v>
      </c>
      <c r="L42" s="19">
        <f>L30*K42/100</f>
        <v>101.72658644189426</v>
      </c>
      <c r="M42" s="19">
        <f>Index!C42</f>
        <v>101.72</v>
      </c>
      <c r="N42" s="14">
        <f t="shared" si="0"/>
        <v>6.5864418942567227E-3</v>
      </c>
      <c r="O42" s="19">
        <f>'Item weights'!C$8</f>
        <v>707.28</v>
      </c>
      <c r="P42" s="14">
        <f t="shared" si="3"/>
        <v>-9.9999999998772182E-3</v>
      </c>
    </row>
    <row r="44" spans="1:16" x14ac:dyDescent="0.2">
      <c r="A44" s="3" t="s">
        <v>44</v>
      </c>
    </row>
    <row r="45" spans="1:16" x14ac:dyDescent="0.2">
      <c r="A45" s="4" t="s">
        <v>45</v>
      </c>
    </row>
  </sheetData>
  <mergeCells count="4">
    <mergeCell ref="B4:E4"/>
    <mergeCell ref="M4:N4"/>
    <mergeCell ref="O4:P4"/>
    <mergeCell ref="F4:J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5C6C8"/>
  </sheetPr>
  <dimension ref="A1:L45"/>
  <sheetViews>
    <sheetView showGridLines="0" workbookViewId="0"/>
  </sheetViews>
  <sheetFormatPr defaultRowHeight="12" x14ac:dyDescent="0.2"/>
  <cols>
    <col min="1" max="1" width="9.140625" style="1"/>
    <col min="2" max="12" width="16" style="1" customWidth="1"/>
    <col min="13" max="16384" width="9.140625" style="1"/>
  </cols>
  <sheetData>
    <row r="1" spans="1:12" ht="15" x14ac:dyDescent="0.25">
      <c r="A1" s="2" t="s">
        <v>83</v>
      </c>
    </row>
    <row r="2" spans="1:12" x14ac:dyDescent="0.2">
      <c r="A2" s="3" t="str">
        <f>Index!A2</f>
        <v>(Last update: 22 February 2017)</v>
      </c>
    </row>
    <row r="4" spans="1:12" ht="24" customHeight="1" x14ac:dyDescent="0.2">
      <c r="A4" s="51"/>
      <c r="B4" s="87" t="s">
        <v>50</v>
      </c>
      <c r="C4" s="88"/>
      <c r="D4" s="87" t="s">
        <v>49</v>
      </c>
      <c r="E4" s="88"/>
      <c r="F4" s="90"/>
      <c r="G4" s="41" t="s">
        <v>51</v>
      </c>
      <c r="H4" s="41" t="s">
        <v>52</v>
      </c>
      <c r="I4" s="87" t="s">
        <v>47</v>
      </c>
      <c r="J4" s="88"/>
      <c r="K4" s="87" t="s">
        <v>49</v>
      </c>
      <c r="L4" s="88"/>
    </row>
    <row r="5" spans="1:12" ht="24" customHeight="1" x14ac:dyDescent="0.2">
      <c r="A5" s="25"/>
      <c r="B5" s="26" t="s">
        <v>4</v>
      </c>
      <c r="C5" s="27" t="s">
        <v>6</v>
      </c>
      <c r="D5" s="26" t="s">
        <v>4</v>
      </c>
      <c r="E5" s="27" t="s">
        <v>6</v>
      </c>
      <c r="F5" s="26" t="s">
        <v>1</v>
      </c>
      <c r="G5" s="26" t="s">
        <v>1</v>
      </c>
      <c r="H5" s="26" t="s">
        <v>1</v>
      </c>
      <c r="I5" s="26" t="s">
        <v>1</v>
      </c>
      <c r="J5" s="29" t="s">
        <v>59</v>
      </c>
      <c r="K5" s="26" t="s">
        <v>1</v>
      </c>
      <c r="L5" s="29" t="s">
        <v>59</v>
      </c>
    </row>
    <row r="6" spans="1:12" x14ac:dyDescent="0.2">
      <c r="A6" s="11" t="s">
        <v>7</v>
      </c>
      <c r="B6" s="15" t="s">
        <v>46</v>
      </c>
      <c r="C6" s="12" t="s">
        <v>46</v>
      </c>
      <c r="D6" s="15" t="s">
        <v>46</v>
      </c>
      <c r="E6" s="12" t="s">
        <v>46</v>
      </c>
      <c r="F6" s="15"/>
      <c r="G6" s="15" t="s">
        <v>46</v>
      </c>
      <c r="H6" s="15">
        <f>Index!C6</f>
        <v>99.19</v>
      </c>
      <c r="I6" s="15" t="s">
        <v>46</v>
      </c>
      <c r="J6" s="12" t="s">
        <v>46</v>
      </c>
      <c r="K6" s="15" t="s">
        <v>46</v>
      </c>
      <c r="L6" s="12" t="s">
        <v>46</v>
      </c>
    </row>
    <row r="7" spans="1:12" x14ac:dyDescent="0.2">
      <c r="A7" s="9" t="s">
        <v>8</v>
      </c>
      <c r="B7" s="16">
        <f>Index!F7/Index!F6*100</f>
        <v>96.134786917740328</v>
      </c>
      <c r="C7" s="10">
        <f>Index!H7/Index!H6*100</f>
        <v>99.602689486552563</v>
      </c>
      <c r="D7" s="16">
        <f>'Item weights'!F$6</f>
        <v>266.49</v>
      </c>
      <c r="E7" s="10">
        <f>'Item weights'!H$6</f>
        <v>427.87</v>
      </c>
      <c r="F7" s="16">
        <f>D7+E7</f>
        <v>694.36</v>
      </c>
      <c r="G7" s="16">
        <f>(B7*D7+C7*E7)/(D7+E7)</f>
        <v>98.271735290511927</v>
      </c>
      <c r="H7" s="16">
        <f>H6*G7/100</f>
        <v>97.475734234658773</v>
      </c>
      <c r="I7" s="16">
        <f>Index!C7</f>
        <v>97.47</v>
      </c>
      <c r="J7" s="10">
        <f t="shared" ref="J7:J42" si="0">H7-I7</f>
        <v>5.7342346587745396E-3</v>
      </c>
      <c r="K7" s="16">
        <f>'Item weights'!C$6</f>
        <v>694.36</v>
      </c>
      <c r="L7" s="10">
        <f>F7-K7</f>
        <v>0</v>
      </c>
    </row>
    <row r="8" spans="1:12" x14ac:dyDescent="0.2">
      <c r="A8" s="5" t="s">
        <v>9</v>
      </c>
      <c r="B8" s="17">
        <f>Index!F8/Index!F6*100</f>
        <v>96.531219028741333</v>
      </c>
      <c r="C8" s="6">
        <f>Index!H8/Index!H6*100</f>
        <v>100.11206193969031</v>
      </c>
      <c r="D8" s="17">
        <f>'Item weights'!F$6</f>
        <v>266.49</v>
      </c>
      <c r="E8" s="6">
        <f>'Item weights'!H$6</f>
        <v>427.87</v>
      </c>
      <c r="F8" s="17">
        <f t="shared" ref="F8:F42" si="1">D8+E8</f>
        <v>694.36</v>
      </c>
      <c r="G8" s="17">
        <f t="shared" ref="G8:G42" si="2">(B8*D8+C8*E8)/(D8+E8)</f>
        <v>98.737762113463575</v>
      </c>
      <c r="H8" s="17">
        <f>H6*G8/100</f>
        <v>97.937986240344529</v>
      </c>
      <c r="I8" s="17">
        <f>Index!C8</f>
        <v>97.93</v>
      </c>
      <c r="J8" s="6">
        <f t="shared" si="0"/>
        <v>7.9862403445218888E-3</v>
      </c>
      <c r="K8" s="17">
        <f>'Item weights'!C$6</f>
        <v>694.36</v>
      </c>
      <c r="L8" s="6">
        <f t="shared" ref="L8:L42" si="3">F8-K8</f>
        <v>0</v>
      </c>
    </row>
    <row r="9" spans="1:12" x14ac:dyDescent="0.2">
      <c r="A9" s="5" t="s">
        <v>10</v>
      </c>
      <c r="B9" s="17">
        <f>Index!F9/Index!F6*100</f>
        <v>99.950445986124876</v>
      </c>
      <c r="C9" s="6">
        <f>Index!H9/Index!H6*100</f>
        <v>100.30562347188263</v>
      </c>
      <c r="D9" s="17">
        <f>'Item weights'!F$6</f>
        <v>266.49</v>
      </c>
      <c r="E9" s="6">
        <f>'Item weights'!H$6</f>
        <v>427.87</v>
      </c>
      <c r="F9" s="17">
        <f t="shared" si="1"/>
        <v>694.36</v>
      </c>
      <c r="G9" s="17">
        <f t="shared" si="2"/>
        <v>100.16930909867624</v>
      </c>
      <c r="H9" s="17">
        <f>H6*G9/100</f>
        <v>99.357937694976954</v>
      </c>
      <c r="I9" s="17">
        <f>Index!C9</f>
        <v>99.36</v>
      </c>
      <c r="J9" s="6">
        <f t="shared" si="0"/>
        <v>-2.0623050230454965E-3</v>
      </c>
      <c r="K9" s="17">
        <f>'Item weights'!C$6</f>
        <v>694.36</v>
      </c>
      <c r="L9" s="6">
        <f t="shared" si="3"/>
        <v>0</v>
      </c>
    </row>
    <row r="10" spans="1:12" x14ac:dyDescent="0.2">
      <c r="A10" s="5" t="s">
        <v>11</v>
      </c>
      <c r="B10" s="17">
        <f>Index!F10/Index!F6*100</f>
        <v>100.38652130822597</v>
      </c>
      <c r="C10" s="6">
        <f>Index!H10/Index!H6*100</f>
        <v>100.43806030969846</v>
      </c>
      <c r="D10" s="17">
        <f>'Item weights'!F$6</f>
        <v>266.49</v>
      </c>
      <c r="E10" s="6">
        <f>'Item weights'!H$6</f>
        <v>427.87</v>
      </c>
      <c r="F10" s="17">
        <f t="shared" si="1"/>
        <v>694.36</v>
      </c>
      <c r="G10" s="17">
        <f t="shared" si="2"/>
        <v>100.41828003937414</v>
      </c>
      <c r="H10" s="17">
        <f>H6*G10/100</f>
        <v>99.60489197105521</v>
      </c>
      <c r="I10" s="17">
        <f>Index!C10</f>
        <v>99.61</v>
      </c>
      <c r="J10" s="6">
        <f t="shared" si="0"/>
        <v>-5.1080289447895666E-3</v>
      </c>
      <c r="K10" s="17">
        <f>'Item weights'!C$6</f>
        <v>694.36</v>
      </c>
      <c r="L10" s="6">
        <f t="shared" si="3"/>
        <v>0</v>
      </c>
    </row>
    <row r="11" spans="1:12" x14ac:dyDescent="0.2">
      <c r="A11" s="5" t="s">
        <v>12</v>
      </c>
      <c r="B11" s="17">
        <f>Index!F11/Index!F6*100</f>
        <v>100.31714568880079</v>
      </c>
      <c r="C11" s="6">
        <f>Index!H11/Index!H6*100</f>
        <v>100.2750611246944</v>
      </c>
      <c r="D11" s="17">
        <f>'Item weights'!F$6</f>
        <v>266.49</v>
      </c>
      <c r="E11" s="6">
        <f>'Item weights'!H$6</f>
        <v>427.87</v>
      </c>
      <c r="F11" s="17">
        <f t="shared" si="1"/>
        <v>694.36</v>
      </c>
      <c r="G11" s="17">
        <f t="shared" si="2"/>
        <v>100.29121285504857</v>
      </c>
      <c r="H11" s="17">
        <f>H6*G11/100</f>
        <v>99.478854030922662</v>
      </c>
      <c r="I11" s="17">
        <f>Index!C11</f>
        <v>99.47</v>
      </c>
      <c r="J11" s="6">
        <f t="shared" si="0"/>
        <v>8.8540309226630143E-3</v>
      </c>
      <c r="K11" s="17">
        <f>'Item weights'!C$6</f>
        <v>694.36</v>
      </c>
      <c r="L11" s="6">
        <f t="shared" si="3"/>
        <v>0</v>
      </c>
    </row>
    <row r="12" spans="1:12" x14ac:dyDescent="0.2">
      <c r="A12" s="5" t="s">
        <v>13</v>
      </c>
      <c r="B12" s="17">
        <f>Index!F12/Index!F6*100</f>
        <v>99.910802775024777</v>
      </c>
      <c r="C12" s="6">
        <f>Index!H12/Index!H6*100</f>
        <v>100.73349633251834</v>
      </c>
      <c r="D12" s="17">
        <f>'Item weights'!F$6</f>
        <v>266.49</v>
      </c>
      <c r="E12" s="6">
        <f>'Item weights'!H$6</f>
        <v>427.87</v>
      </c>
      <c r="F12" s="17">
        <f t="shared" si="1"/>
        <v>694.36</v>
      </c>
      <c r="G12" s="17">
        <f t="shared" si="2"/>
        <v>100.41775290528109</v>
      </c>
      <c r="H12" s="17">
        <f>H6*G12/100</f>
        <v>99.604369106748308</v>
      </c>
      <c r="I12" s="17">
        <f>Index!C12</f>
        <v>99.61</v>
      </c>
      <c r="J12" s="6">
        <f t="shared" si="0"/>
        <v>-5.6308932516913046E-3</v>
      </c>
      <c r="K12" s="17">
        <f>'Item weights'!C$6</f>
        <v>694.36</v>
      </c>
      <c r="L12" s="6">
        <f t="shared" si="3"/>
        <v>0</v>
      </c>
    </row>
    <row r="13" spans="1:12" x14ac:dyDescent="0.2">
      <c r="A13" s="5" t="s">
        <v>14</v>
      </c>
      <c r="B13" s="17">
        <f>Index!F13/Index!F6*100</f>
        <v>96.233894945490576</v>
      </c>
      <c r="C13" s="6">
        <f>Index!H13/Index!H6*100</f>
        <v>101.67074164629177</v>
      </c>
      <c r="D13" s="17">
        <f>'Item weights'!F$6</f>
        <v>266.49</v>
      </c>
      <c r="E13" s="6">
        <f>'Item weights'!H$6</f>
        <v>427.87</v>
      </c>
      <c r="F13" s="17">
        <f t="shared" si="1"/>
        <v>694.36</v>
      </c>
      <c r="G13" s="17">
        <f t="shared" si="2"/>
        <v>99.58412191402536</v>
      </c>
      <c r="H13" s="17">
        <f>H6*G13/100</f>
        <v>98.77749052652176</v>
      </c>
      <c r="I13" s="17">
        <f>Index!C13</f>
        <v>98.77</v>
      </c>
      <c r="J13" s="6">
        <f t="shared" si="0"/>
        <v>7.4905265217637407E-3</v>
      </c>
      <c r="K13" s="17">
        <f>'Item weights'!C$6</f>
        <v>694.36</v>
      </c>
      <c r="L13" s="6">
        <f t="shared" si="3"/>
        <v>0</v>
      </c>
    </row>
    <row r="14" spans="1:12" x14ac:dyDescent="0.2">
      <c r="A14" s="5" t="s">
        <v>15</v>
      </c>
      <c r="B14" s="17">
        <f>Index!F14/Index!F6*100</f>
        <v>96.610505450941517</v>
      </c>
      <c r="C14" s="6">
        <f>Index!H14/Index!H6*100</f>
        <v>101.96617766911167</v>
      </c>
      <c r="D14" s="17">
        <f>'Item weights'!F$6</f>
        <v>266.49</v>
      </c>
      <c r="E14" s="6">
        <f>'Item weights'!H$6</f>
        <v>427.87</v>
      </c>
      <c r="F14" s="17">
        <f t="shared" si="1"/>
        <v>694.36</v>
      </c>
      <c r="G14" s="17">
        <f t="shared" si="2"/>
        <v>99.910712075730487</v>
      </c>
      <c r="H14" s="17">
        <f>H6*G14/100</f>
        <v>99.101435307917072</v>
      </c>
      <c r="I14" s="17">
        <f>Index!C14</f>
        <v>99.1</v>
      </c>
      <c r="J14" s="6">
        <f t="shared" si="0"/>
        <v>1.4353079170774663E-3</v>
      </c>
      <c r="K14" s="17">
        <f>'Item weights'!C$6</f>
        <v>694.36</v>
      </c>
      <c r="L14" s="6">
        <f t="shared" si="3"/>
        <v>0</v>
      </c>
    </row>
    <row r="15" spans="1:12" x14ac:dyDescent="0.2">
      <c r="A15" s="5" t="s">
        <v>16</v>
      </c>
      <c r="B15" s="17">
        <f>Index!F15/Index!F6*100</f>
        <v>99.781962338949455</v>
      </c>
      <c r="C15" s="6">
        <f>Index!H15/Index!H6*100</f>
        <v>100.88630806845967</v>
      </c>
      <c r="D15" s="17">
        <f>'Item weights'!F$6</f>
        <v>266.49</v>
      </c>
      <c r="E15" s="6">
        <f>'Item weights'!H$6</f>
        <v>427.87</v>
      </c>
      <c r="F15" s="17">
        <f t="shared" si="1"/>
        <v>694.36</v>
      </c>
      <c r="G15" s="17">
        <f t="shared" si="2"/>
        <v>100.46246871501596</v>
      </c>
      <c r="H15" s="17">
        <f>H6*G15/100</f>
        <v>99.648722718424324</v>
      </c>
      <c r="I15" s="17">
        <f>Index!C15</f>
        <v>99.65</v>
      </c>
      <c r="J15" s="6">
        <f t="shared" si="0"/>
        <v>-1.2772815756818545E-3</v>
      </c>
      <c r="K15" s="17">
        <f>'Item weights'!C$6</f>
        <v>694.36</v>
      </c>
      <c r="L15" s="6">
        <f t="shared" si="3"/>
        <v>0</v>
      </c>
    </row>
    <row r="16" spans="1:12" x14ac:dyDescent="0.2">
      <c r="A16" s="5" t="s">
        <v>17</v>
      </c>
      <c r="B16" s="17">
        <f>Index!F16/Index!F6*100</f>
        <v>100.12884043607532</v>
      </c>
      <c r="C16" s="6">
        <f>Index!H16/Index!H6*100</f>
        <v>100.68255908720457</v>
      </c>
      <c r="D16" s="17">
        <f>'Item weights'!F$6</f>
        <v>266.49</v>
      </c>
      <c r="E16" s="6">
        <f>'Item weights'!H$6</f>
        <v>427.87</v>
      </c>
      <c r="F16" s="17">
        <f t="shared" si="1"/>
        <v>694.36</v>
      </c>
      <c r="G16" s="17">
        <f t="shared" si="2"/>
        <v>100.47004614962259</v>
      </c>
      <c r="H16" s="17">
        <f>H6*G16/100</f>
        <v>99.65623877581065</v>
      </c>
      <c r="I16" s="17">
        <f>Index!C16</f>
        <v>99.65</v>
      </c>
      <c r="J16" s="6">
        <f t="shared" si="0"/>
        <v>6.2387758106439151E-3</v>
      </c>
      <c r="K16" s="17">
        <f>'Item weights'!C$6</f>
        <v>694.36</v>
      </c>
      <c r="L16" s="6">
        <f t="shared" si="3"/>
        <v>0</v>
      </c>
    </row>
    <row r="17" spans="1:12" x14ac:dyDescent="0.2">
      <c r="A17" s="7" t="s">
        <v>18</v>
      </c>
      <c r="B17" s="18">
        <f>Index!F17/Index!F6*100</f>
        <v>100.17839444995045</v>
      </c>
      <c r="C17" s="8">
        <f>Index!H17/Index!H6*100</f>
        <v>100.5195599022005</v>
      </c>
      <c r="D17" s="18">
        <f>'Item weights'!F$6</f>
        <v>266.49</v>
      </c>
      <c r="E17" s="8">
        <f>'Item weights'!H$6</f>
        <v>427.87</v>
      </c>
      <c r="F17" s="18">
        <f t="shared" si="1"/>
        <v>694.36</v>
      </c>
      <c r="G17" s="18">
        <f t="shared" si="2"/>
        <v>100.3886232391293</v>
      </c>
      <c r="H17" s="18">
        <f>H6*G17/100</f>
        <v>99.57547539089235</v>
      </c>
      <c r="I17" s="18">
        <f>Index!C17</f>
        <v>99.58</v>
      </c>
      <c r="J17" s="8">
        <f t="shared" si="0"/>
        <v>-4.5246091076478478E-3</v>
      </c>
      <c r="K17" s="18">
        <f>'Item weights'!C$6</f>
        <v>694.36</v>
      </c>
      <c r="L17" s="8">
        <f t="shared" si="3"/>
        <v>0</v>
      </c>
    </row>
    <row r="18" spans="1:12" x14ac:dyDescent="0.2">
      <c r="A18" s="13" t="s">
        <v>19</v>
      </c>
      <c r="B18" s="19">
        <f>Index!F18/Index!F6*100</f>
        <v>99.960356788899901</v>
      </c>
      <c r="C18" s="14">
        <f>Index!H18/Index!H6*100</f>
        <v>101.24286878565607</v>
      </c>
      <c r="D18" s="19">
        <f>'Item weights'!F$6</f>
        <v>266.49</v>
      </c>
      <c r="E18" s="14">
        <f>'Item weights'!H$6</f>
        <v>427.87</v>
      </c>
      <c r="F18" s="19">
        <f t="shared" si="1"/>
        <v>694.36</v>
      </c>
      <c r="G18" s="19">
        <f t="shared" si="2"/>
        <v>100.75065059622183</v>
      </c>
      <c r="H18" s="19">
        <f>H6*G18/100</f>
        <v>99.934570326392446</v>
      </c>
      <c r="I18" s="19">
        <f>Index!C18</f>
        <v>99.93</v>
      </c>
      <c r="J18" s="14">
        <f t="shared" si="0"/>
        <v>4.5703263924394832E-3</v>
      </c>
      <c r="K18" s="19">
        <f>'Item weights'!C$6</f>
        <v>694.36</v>
      </c>
      <c r="L18" s="14">
        <f t="shared" si="3"/>
        <v>0</v>
      </c>
    </row>
    <row r="19" spans="1:12" x14ac:dyDescent="0.2">
      <c r="A19" s="9" t="s">
        <v>20</v>
      </c>
      <c r="B19" s="16">
        <f>Index!F19/Index!F18*100</f>
        <v>96.103509815585966</v>
      </c>
      <c r="C19" s="10">
        <f>Index!H19/Index!H18*100</f>
        <v>99.396256792111089</v>
      </c>
      <c r="D19" s="16">
        <f>'Item weights'!F$7</f>
        <v>262.86</v>
      </c>
      <c r="E19" s="10">
        <f>'Item weights'!H$7</f>
        <v>434.47</v>
      </c>
      <c r="F19" s="16">
        <f t="shared" si="1"/>
        <v>697.33</v>
      </c>
      <c r="G19" s="16">
        <f t="shared" si="2"/>
        <v>98.155048941811529</v>
      </c>
      <c r="H19" s="16">
        <f>H18*G19/100</f>
        <v>98.090826413659556</v>
      </c>
      <c r="I19" s="16">
        <f>Index!C19</f>
        <v>98.09</v>
      </c>
      <c r="J19" s="10">
        <f t="shared" si="0"/>
        <v>8.2641365955282708E-4</v>
      </c>
      <c r="K19" s="16">
        <f>'Item weights'!C$7</f>
        <v>697.33</v>
      </c>
      <c r="L19" s="10">
        <f t="shared" si="3"/>
        <v>0</v>
      </c>
    </row>
    <row r="20" spans="1:12" x14ac:dyDescent="0.2">
      <c r="A20" s="5" t="s">
        <v>21</v>
      </c>
      <c r="B20" s="17">
        <f>Index!F20/Index!F18*100</f>
        <v>96.470354947451909</v>
      </c>
      <c r="C20" s="6">
        <f>Index!H20/Index!H18*100</f>
        <v>100.0603743207889</v>
      </c>
      <c r="D20" s="17">
        <f>'Item weights'!F$7</f>
        <v>262.86</v>
      </c>
      <c r="E20" s="6">
        <f>'Item weights'!H$7</f>
        <v>434.47</v>
      </c>
      <c r="F20" s="17">
        <f t="shared" si="1"/>
        <v>697.33</v>
      </c>
      <c r="G20" s="17">
        <f t="shared" si="2"/>
        <v>98.707109019603863</v>
      </c>
      <c r="H20" s="17">
        <f>H18*G20/100</f>
        <v>98.642525280344884</v>
      </c>
      <c r="I20" s="17">
        <f>Index!C20</f>
        <v>98.64</v>
      </c>
      <c r="J20" s="6">
        <f t="shared" si="0"/>
        <v>2.5252803448836403E-3</v>
      </c>
      <c r="K20" s="17">
        <f>'Item weights'!C$7</f>
        <v>697.33</v>
      </c>
      <c r="L20" s="6">
        <f t="shared" si="3"/>
        <v>0</v>
      </c>
    </row>
    <row r="21" spans="1:12" x14ac:dyDescent="0.2">
      <c r="A21" s="5" t="s">
        <v>22</v>
      </c>
      <c r="B21" s="17">
        <f>Index!F21/Index!F18*100</f>
        <v>99.980170533412661</v>
      </c>
      <c r="C21" s="6">
        <f>Index!H21/Index!H18*100</f>
        <v>100.08049909438519</v>
      </c>
      <c r="D21" s="17">
        <f>'Item weights'!F$7</f>
        <v>262.86</v>
      </c>
      <c r="E21" s="6">
        <f>'Item weights'!H$7</f>
        <v>434.47</v>
      </c>
      <c r="F21" s="17">
        <f t="shared" si="1"/>
        <v>697.33</v>
      </c>
      <c r="G21" s="17">
        <f t="shared" si="2"/>
        <v>100.04268003377223</v>
      </c>
      <c r="H21" s="17">
        <f>H18*G21/100</f>
        <v>99.977222434757877</v>
      </c>
      <c r="I21" s="17">
        <f>Index!C21</f>
        <v>99.98</v>
      </c>
      <c r="J21" s="6">
        <f t="shared" si="0"/>
        <v>-2.7775652421269115E-3</v>
      </c>
      <c r="K21" s="17">
        <f>'Item weights'!C$7</f>
        <v>697.33</v>
      </c>
      <c r="L21" s="6">
        <f t="shared" si="3"/>
        <v>0</v>
      </c>
    </row>
    <row r="22" spans="1:12" x14ac:dyDescent="0.2">
      <c r="A22" s="5" t="s">
        <v>23</v>
      </c>
      <c r="B22" s="17">
        <f>Index!F22/Index!F18*100</f>
        <v>100.56513979773945</v>
      </c>
      <c r="C22" s="6">
        <f>Index!H22/Index!H18*100</f>
        <v>100.15093580197222</v>
      </c>
      <c r="D22" s="17">
        <f>'Item weights'!F$7</f>
        <v>262.86</v>
      </c>
      <c r="E22" s="6">
        <f>'Item weights'!H$7</f>
        <v>434.47</v>
      </c>
      <c r="F22" s="17">
        <f t="shared" si="1"/>
        <v>697.33</v>
      </c>
      <c r="G22" s="17">
        <f t="shared" si="2"/>
        <v>100.30707086331674</v>
      </c>
      <c r="H22" s="17">
        <f>H18*G22/100</f>
        <v>100.24144027424558</v>
      </c>
      <c r="I22" s="17">
        <f>Index!C22</f>
        <v>100.24</v>
      </c>
      <c r="J22" s="6">
        <f t="shared" si="0"/>
        <v>1.4402742455814632E-3</v>
      </c>
      <c r="K22" s="17">
        <f>'Item weights'!C$7</f>
        <v>697.33</v>
      </c>
      <c r="L22" s="6">
        <f t="shared" si="3"/>
        <v>0</v>
      </c>
    </row>
    <row r="23" spans="1:12" x14ac:dyDescent="0.2">
      <c r="A23" s="5" t="s">
        <v>24</v>
      </c>
      <c r="B23" s="17">
        <f>Index!F23/Index!F18*100</f>
        <v>100.5750545310331</v>
      </c>
      <c r="C23" s="6">
        <f>Index!H23/Index!H18*100</f>
        <v>100.36224592473334</v>
      </c>
      <c r="D23" s="17">
        <f>'Item weights'!F$7</f>
        <v>262.86</v>
      </c>
      <c r="E23" s="6">
        <f>'Item weights'!H$7</f>
        <v>434.47</v>
      </c>
      <c r="F23" s="17">
        <f t="shared" si="1"/>
        <v>697.33</v>
      </c>
      <c r="G23" s="17">
        <f t="shared" si="2"/>
        <v>100.44246457336735</v>
      </c>
      <c r="H23" s="17">
        <f>H18*G23/100</f>
        <v>100.37674539663361</v>
      </c>
      <c r="I23" s="17">
        <f>Index!C23</f>
        <v>100.38</v>
      </c>
      <c r="J23" s="6">
        <f t="shared" si="0"/>
        <v>-3.2546033663862772E-3</v>
      </c>
      <c r="K23" s="17">
        <f>'Item weights'!C$7</f>
        <v>697.33</v>
      </c>
      <c r="L23" s="6">
        <f t="shared" si="3"/>
        <v>0</v>
      </c>
    </row>
    <row r="24" spans="1:12" x14ac:dyDescent="0.2">
      <c r="A24" s="5" t="s">
        <v>25</v>
      </c>
      <c r="B24" s="17">
        <f>Index!F24/Index!F18*100</f>
        <v>100.24786833234185</v>
      </c>
      <c r="C24" s="6">
        <f>Index!H24/Index!H18*100</f>
        <v>100.58361843429262</v>
      </c>
      <c r="D24" s="17">
        <f>'Item weights'!F$7</f>
        <v>262.86</v>
      </c>
      <c r="E24" s="6">
        <f>'Item weights'!H$7</f>
        <v>434.47</v>
      </c>
      <c r="F24" s="17">
        <f t="shared" si="1"/>
        <v>697.33</v>
      </c>
      <c r="G24" s="17">
        <f t="shared" si="2"/>
        <v>100.45705673208738</v>
      </c>
      <c r="H24" s="17">
        <f>H18*G24/100</f>
        <v>100.39132800775182</v>
      </c>
      <c r="I24" s="17">
        <f>Index!C24</f>
        <v>100.39</v>
      </c>
      <c r="J24" s="6">
        <f t="shared" si="0"/>
        <v>1.3280077518231792E-3</v>
      </c>
      <c r="K24" s="17">
        <f>'Item weights'!C$7</f>
        <v>697.33</v>
      </c>
      <c r="L24" s="6">
        <f t="shared" si="3"/>
        <v>0</v>
      </c>
    </row>
    <row r="25" spans="1:12" x14ac:dyDescent="0.2">
      <c r="A25" s="5" t="s">
        <v>26</v>
      </c>
      <c r="B25" s="17">
        <f>Index!F25/Index!F18*100</f>
        <v>96.688479079912753</v>
      </c>
      <c r="C25" s="6">
        <f>Index!H25/Index!H18*100</f>
        <v>101.65023143489636</v>
      </c>
      <c r="D25" s="17">
        <f>'Item weights'!F$7</f>
        <v>262.86</v>
      </c>
      <c r="E25" s="6">
        <f>'Item weights'!H$7</f>
        <v>434.47</v>
      </c>
      <c r="F25" s="17">
        <f t="shared" si="1"/>
        <v>697.33</v>
      </c>
      <c r="G25" s="17">
        <f t="shared" si="2"/>
        <v>99.779888521166839</v>
      </c>
      <c r="H25" s="17">
        <f>H18*G25/100</f>
        <v>99.714602865781458</v>
      </c>
      <c r="I25" s="17">
        <f>Index!C25</f>
        <v>99.72</v>
      </c>
      <c r="J25" s="6">
        <f t="shared" si="0"/>
        <v>-5.3971342185406002E-3</v>
      </c>
      <c r="K25" s="17">
        <f>'Item weights'!C$7</f>
        <v>697.33</v>
      </c>
      <c r="L25" s="6">
        <f t="shared" si="3"/>
        <v>0</v>
      </c>
    </row>
    <row r="26" spans="1:12" x14ac:dyDescent="0.2">
      <c r="A26" s="5" t="s">
        <v>27</v>
      </c>
      <c r="B26" s="17">
        <f>Index!F26/Index!F18*100</f>
        <v>97.015665278604004</v>
      </c>
      <c r="C26" s="6">
        <f>Index!H26/Index!H18*100</f>
        <v>101.96216542563896</v>
      </c>
      <c r="D26" s="17">
        <f>'Item weights'!F$7</f>
        <v>262.86</v>
      </c>
      <c r="E26" s="6">
        <f>'Item weights'!H$7</f>
        <v>434.47</v>
      </c>
      <c r="F26" s="17">
        <f t="shared" si="1"/>
        <v>697.33</v>
      </c>
      <c r="G26" s="17">
        <f t="shared" si="2"/>
        <v>100.0975718635527</v>
      </c>
      <c r="H26" s="17">
        <f>H18*G26/100</f>
        <v>100.03207834899329</v>
      </c>
      <c r="I26" s="17">
        <f>Index!C26</f>
        <v>100.03</v>
      </c>
      <c r="J26" s="6">
        <f t="shared" si="0"/>
        <v>2.0783489932938437E-3</v>
      </c>
      <c r="K26" s="17">
        <f>'Item weights'!C$7</f>
        <v>697.33</v>
      </c>
      <c r="L26" s="6">
        <f t="shared" si="3"/>
        <v>0</v>
      </c>
    </row>
    <row r="27" spans="1:12" x14ac:dyDescent="0.2">
      <c r="A27" s="5" t="s">
        <v>28</v>
      </c>
      <c r="B27" s="17">
        <f>Index!F27/Index!F18*100</f>
        <v>100.09914733293674</v>
      </c>
      <c r="C27" s="6">
        <f>Index!H27/Index!H18*100</f>
        <v>100.88549003823708</v>
      </c>
      <c r="D27" s="17">
        <f>'Item weights'!F$7</f>
        <v>262.86</v>
      </c>
      <c r="E27" s="6">
        <f>'Item weights'!H$7</f>
        <v>434.47</v>
      </c>
      <c r="F27" s="17">
        <f t="shared" si="1"/>
        <v>697.33</v>
      </c>
      <c r="G27" s="17">
        <f t="shared" si="2"/>
        <v>100.58907651305496</v>
      </c>
      <c r="H27" s="17">
        <f>H18*G27/100</f>
        <v>100.52326140860761</v>
      </c>
      <c r="I27" s="17">
        <f>Index!C27</f>
        <v>100.52</v>
      </c>
      <c r="J27" s="6">
        <f t="shared" si="0"/>
        <v>3.2614086076137028E-3</v>
      </c>
      <c r="K27" s="17">
        <f>'Item weights'!C$7</f>
        <v>697.33</v>
      </c>
      <c r="L27" s="6">
        <f t="shared" si="3"/>
        <v>0</v>
      </c>
    </row>
    <row r="28" spans="1:12" x14ac:dyDescent="0.2">
      <c r="A28" s="5" t="s">
        <v>29</v>
      </c>
      <c r="B28" s="17">
        <f>Index!F28/Index!F18*100</f>
        <v>100.75351973031925</v>
      </c>
      <c r="C28" s="6">
        <f>Index!H28/Index!H18*100</f>
        <v>100.7848661702556</v>
      </c>
      <c r="D28" s="17">
        <f>'Item weights'!F$7</f>
        <v>262.86</v>
      </c>
      <c r="E28" s="6">
        <f>'Item weights'!H$7</f>
        <v>434.47</v>
      </c>
      <c r="F28" s="17">
        <f t="shared" si="1"/>
        <v>697.33</v>
      </c>
      <c r="G28" s="17">
        <f t="shared" si="2"/>
        <v>100.77305006424888</v>
      </c>
      <c r="H28" s="17">
        <f>H18*G28/100</f>
        <v>100.70711458650747</v>
      </c>
      <c r="I28" s="17">
        <f>Index!C28</f>
        <v>100.71</v>
      </c>
      <c r="J28" s="6">
        <f t="shared" si="0"/>
        <v>-2.8854134925211383E-3</v>
      </c>
      <c r="K28" s="17">
        <f>'Item weights'!C$7</f>
        <v>697.33</v>
      </c>
      <c r="L28" s="6">
        <f t="shared" si="3"/>
        <v>0</v>
      </c>
    </row>
    <row r="29" spans="1:12" x14ac:dyDescent="0.2">
      <c r="A29" s="7" t="s">
        <v>30</v>
      </c>
      <c r="B29" s="18">
        <f>Index!F29/Index!F18*100</f>
        <v>100.77334919690661</v>
      </c>
      <c r="C29" s="8">
        <f>Index!H29/Index!H18*100</f>
        <v>100.43268263232039</v>
      </c>
      <c r="D29" s="18">
        <f>'Item weights'!F$7</f>
        <v>262.86</v>
      </c>
      <c r="E29" s="8">
        <f>'Item weights'!H$7</f>
        <v>434.47</v>
      </c>
      <c r="F29" s="18">
        <f t="shared" si="1"/>
        <v>697.33</v>
      </c>
      <c r="G29" s="18">
        <f t="shared" si="2"/>
        <v>100.56109760538499</v>
      </c>
      <c r="H29" s="18">
        <f>H18*G29/100</f>
        <v>100.4953008074456</v>
      </c>
      <c r="I29" s="18">
        <f>Index!C29</f>
        <v>100.5</v>
      </c>
      <c r="J29" s="8">
        <f t="shared" si="0"/>
        <v>-4.6991925543977686E-3</v>
      </c>
      <c r="K29" s="18">
        <f>'Item weights'!C$7</f>
        <v>697.33</v>
      </c>
      <c r="L29" s="8">
        <f t="shared" si="3"/>
        <v>0</v>
      </c>
    </row>
    <row r="30" spans="1:12" x14ac:dyDescent="0.2">
      <c r="A30" s="13" t="s">
        <v>31</v>
      </c>
      <c r="B30" s="19">
        <f>Index!F30/Index!F18*100</f>
        <v>100.47590719809638</v>
      </c>
      <c r="C30" s="14">
        <f>Index!H30/Index!H18*100</f>
        <v>101.12698732139265</v>
      </c>
      <c r="D30" s="19">
        <f>'Item weights'!F$7</f>
        <v>262.86</v>
      </c>
      <c r="E30" s="14">
        <f>'Item weights'!H$7</f>
        <v>434.47</v>
      </c>
      <c r="F30" s="19">
        <f t="shared" si="1"/>
        <v>697.33</v>
      </c>
      <c r="G30" s="19">
        <f t="shared" si="2"/>
        <v>100.88156130901736</v>
      </c>
      <c r="H30" s="19">
        <f>H18*G30/100</f>
        <v>100.81555483272267</v>
      </c>
      <c r="I30" s="19">
        <f>Index!C30</f>
        <v>100.81</v>
      </c>
      <c r="J30" s="14">
        <f t="shared" si="0"/>
        <v>5.5548327226659922E-3</v>
      </c>
      <c r="K30" s="19">
        <f>'Item weights'!C$7</f>
        <v>697.33</v>
      </c>
      <c r="L30" s="14">
        <f t="shared" si="3"/>
        <v>0</v>
      </c>
    </row>
    <row r="31" spans="1:12" x14ac:dyDescent="0.2">
      <c r="A31" s="9" t="s">
        <v>32</v>
      </c>
      <c r="B31" s="16">
        <f>Index!F31/Index!F30*100</f>
        <v>96.348924412867575</v>
      </c>
      <c r="C31" s="10">
        <f>Index!H31/Index!H30*100</f>
        <v>99.422885572139307</v>
      </c>
      <c r="D31" s="16">
        <f>'Item weights'!F$8</f>
        <v>265.45999999999998</v>
      </c>
      <c r="E31" s="10">
        <f>'Item weights'!H$8</f>
        <v>441.82</v>
      </c>
      <c r="F31" s="16">
        <f t="shared" si="1"/>
        <v>707.28</v>
      </c>
      <c r="G31" s="16">
        <f t="shared" si="2"/>
        <v>98.269150517648484</v>
      </c>
      <c r="H31" s="16">
        <f>H30*G31/100</f>
        <v>99.070589323770676</v>
      </c>
      <c r="I31" s="16">
        <f>Index!C31</f>
        <v>99.07</v>
      </c>
      <c r="J31" s="10">
        <f t="shared" si="0"/>
        <v>5.8932377068288133E-4</v>
      </c>
      <c r="K31" s="16">
        <f>'Item weights'!C$8</f>
        <v>707.28</v>
      </c>
      <c r="L31" s="10">
        <f t="shared" si="3"/>
        <v>0</v>
      </c>
    </row>
    <row r="32" spans="1:12" x14ac:dyDescent="0.2">
      <c r="A32" s="5" t="s">
        <v>33</v>
      </c>
      <c r="B32" s="17">
        <f>Index!F32/Index!F30*100</f>
        <v>96.694296427866576</v>
      </c>
      <c r="C32" s="6">
        <f>Index!H32/Index!H30*100</f>
        <v>99.850746268656707</v>
      </c>
      <c r="D32" s="17">
        <f>'Item weights'!F$8</f>
        <v>265.45999999999998</v>
      </c>
      <c r="E32" s="6">
        <f>'Item weights'!H$8</f>
        <v>441.82</v>
      </c>
      <c r="F32" s="17">
        <f t="shared" si="1"/>
        <v>707.28</v>
      </c>
      <c r="G32" s="17">
        <f t="shared" si="2"/>
        <v>98.666051134146826</v>
      </c>
      <c r="H32" s="17">
        <f>H30*G32/100</f>
        <v>99.470726882427982</v>
      </c>
      <c r="I32" s="17">
        <f>Index!C32</f>
        <v>99.47</v>
      </c>
      <c r="J32" s="6">
        <f t="shared" si="0"/>
        <v>7.2688242798335523E-4</v>
      </c>
      <c r="K32" s="17">
        <f>'Item weights'!C$8</f>
        <v>707.28</v>
      </c>
      <c r="L32" s="6">
        <f t="shared" si="3"/>
        <v>0</v>
      </c>
    </row>
    <row r="33" spans="1:12" x14ac:dyDescent="0.2">
      <c r="A33" s="5" t="s">
        <v>34</v>
      </c>
      <c r="B33" s="17">
        <f>Index!F33/Index!F30*100</f>
        <v>100.0098677718571</v>
      </c>
      <c r="C33" s="6">
        <f>Index!H33/Index!H30*100</f>
        <v>100.318407960199</v>
      </c>
      <c r="D33" s="17">
        <f>'Item weights'!F$8</f>
        <v>265.45999999999998</v>
      </c>
      <c r="E33" s="6">
        <f>'Item weights'!H$8</f>
        <v>441.82</v>
      </c>
      <c r="F33" s="17">
        <f t="shared" si="1"/>
        <v>707.28</v>
      </c>
      <c r="G33" s="17">
        <f t="shared" si="2"/>
        <v>100.2026050555541</v>
      </c>
      <c r="H33" s="17">
        <f>H30*G33/100</f>
        <v>101.01981224359868</v>
      </c>
      <c r="I33" s="17">
        <f>Index!C33</f>
        <v>101.02</v>
      </c>
      <c r="J33" s="6">
        <f t="shared" si="0"/>
        <v>-1.8775640131707405E-4</v>
      </c>
      <c r="K33" s="17">
        <f>'Item weights'!C$8</f>
        <v>707.28</v>
      </c>
      <c r="L33" s="6">
        <f t="shared" si="3"/>
        <v>0</v>
      </c>
    </row>
    <row r="34" spans="1:12" x14ac:dyDescent="0.2">
      <c r="A34" s="5" t="s">
        <v>35</v>
      </c>
      <c r="B34" s="17">
        <f>Index!F34/Index!F30*100</f>
        <v>100.6118018551411</v>
      </c>
      <c r="C34" s="6">
        <f>Index!H34/Index!H30*100</f>
        <v>99.910447761194021</v>
      </c>
      <c r="D34" s="17">
        <f>'Item weights'!F$8</f>
        <v>265.45999999999998</v>
      </c>
      <c r="E34" s="6">
        <f>'Item weights'!H$8</f>
        <v>441.82</v>
      </c>
      <c r="F34" s="17">
        <f t="shared" si="1"/>
        <v>707.28</v>
      </c>
      <c r="G34" s="17">
        <f t="shared" si="2"/>
        <v>100.17368361938199</v>
      </c>
      <c r="H34" s="17">
        <f>H30*G34/100</f>
        <v>100.99065493725617</v>
      </c>
      <c r="I34" s="17">
        <f>Index!C34</f>
        <v>100.99</v>
      </c>
      <c r="J34" s="6">
        <f t="shared" si="0"/>
        <v>6.5493725617216114E-4</v>
      </c>
      <c r="K34" s="17">
        <f>'Item weights'!C$8</f>
        <v>707.28</v>
      </c>
      <c r="L34" s="6">
        <f t="shared" si="3"/>
        <v>0</v>
      </c>
    </row>
    <row r="35" spans="1:12" x14ac:dyDescent="0.2">
      <c r="A35" s="5" t="s">
        <v>36</v>
      </c>
      <c r="B35" s="17">
        <f>Index!F35/Index!F30*100</f>
        <v>100.64140517071245</v>
      </c>
      <c r="C35" s="6">
        <f>Index!H35/Index!H30*100</f>
        <v>100.24875621890547</v>
      </c>
      <c r="D35" s="17">
        <f>'Item weights'!F$8</f>
        <v>265.45999999999998</v>
      </c>
      <c r="E35" s="6">
        <f>'Item weights'!H$8</f>
        <v>441.82</v>
      </c>
      <c r="F35" s="17">
        <f t="shared" si="1"/>
        <v>707.28</v>
      </c>
      <c r="G35" s="17">
        <f t="shared" si="2"/>
        <v>100.396127261133</v>
      </c>
      <c r="H35" s="17">
        <f>H30*G35/100</f>
        <v>101.21491272887756</v>
      </c>
      <c r="I35" s="17">
        <f>Index!C35</f>
        <v>101.22</v>
      </c>
      <c r="J35" s="6">
        <f t="shared" si="0"/>
        <v>-5.0872711224343448E-3</v>
      </c>
      <c r="K35" s="17">
        <f>'Item weights'!C$8</f>
        <v>707.28</v>
      </c>
      <c r="L35" s="6">
        <f t="shared" si="3"/>
        <v>0</v>
      </c>
    </row>
    <row r="36" spans="1:12" x14ac:dyDescent="0.2">
      <c r="A36" s="5" t="s">
        <v>37</v>
      </c>
      <c r="B36" s="17">
        <f>Index!F36/Index!F30*100</f>
        <v>100.16775212157094</v>
      </c>
      <c r="C36" s="6">
        <f>Index!H36/Index!H30*100</f>
        <v>100.5870646766169</v>
      </c>
      <c r="D36" s="17">
        <f>'Item weights'!F$8</f>
        <v>265.45999999999998</v>
      </c>
      <c r="E36" s="6">
        <f>'Item weights'!H$8</f>
        <v>441.82</v>
      </c>
      <c r="F36" s="17">
        <f t="shared" si="1"/>
        <v>707.28</v>
      </c>
      <c r="G36" s="17">
        <f t="shared" si="2"/>
        <v>100.42968611245207</v>
      </c>
      <c r="H36" s="17">
        <f>H30*G36/100</f>
        <v>101.24874527103039</v>
      </c>
      <c r="I36" s="17">
        <f>Index!C36</f>
        <v>101.25</v>
      </c>
      <c r="J36" s="6">
        <f t="shared" si="0"/>
        <v>-1.2547289696129837E-3</v>
      </c>
      <c r="K36" s="17">
        <f>'Item weights'!C$8</f>
        <v>707.28</v>
      </c>
      <c r="L36" s="6">
        <f t="shared" si="3"/>
        <v>0</v>
      </c>
    </row>
    <row r="37" spans="1:12" x14ac:dyDescent="0.2">
      <c r="A37" s="5" t="s">
        <v>38</v>
      </c>
      <c r="B37" s="17">
        <f>Index!F37/Index!F30*100</f>
        <v>96.58575093743832</v>
      </c>
      <c r="C37" s="6">
        <f>Index!H37/Index!H30*100</f>
        <v>101.69154228855722</v>
      </c>
      <c r="D37" s="17">
        <f>'Item weights'!F$8</f>
        <v>265.45999999999998</v>
      </c>
      <c r="E37" s="6">
        <f>'Item weights'!H$8</f>
        <v>441.82</v>
      </c>
      <c r="F37" s="17">
        <f t="shared" si="1"/>
        <v>707.28</v>
      </c>
      <c r="G37" s="17">
        <f t="shared" si="2"/>
        <v>99.775210182364447</v>
      </c>
      <c r="H37" s="17">
        <f>H30*G37/100</f>
        <v>100.58893173086591</v>
      </c>
      <c r="I37" s="17">
        <f>Index!C37</f>
        <v>100.59</v>
      </c>
      <c r="J37" s="6">
        <f t="shared" si="0"/>
        <v>-1.0682691340946349E-3</v>
      </c>
      <c r="K37" s="17">
        <f>'Item weights'!C$8</f>
        <v>707.28</v>
      </c>
      <c r="L37" s="6">
        <f t="shared" si="3"/>
        <v>0</v>
      </c>
    </row>
    <row r="38" spans="1:12" x14ac:dyDescent="0.2">
      <c r="A38" s="5" t="s">
        <v>39</v>
      </c>
      <c r="B38" s="17">
        <f>Index!F38/Index!F30*100</f>
        <v>96.871916321294648</v>
      </c>
      <c r="C38" s="6">
        <f>Index!H38/Index!H30*100</f>
        <v>101.93034825870646</v>
      </c>
      <c r="D38" s="17">
        <f>'Item weights'!F$8</f>
        <v>265.45999999999998</v>
      </c>
      <c r="E38" s="6">
        <f>'Item weights'!H$8</f>
        <v>441.82</v>
      </c>
      <c r="F38" s="17">
        <f t="shared" si="1"/>
        <v>707.28</v>
      </c>
      <c r="G38" s="17">
        <f t="shared" si="2"/>
        <v>100.03179133343592</v>
      </c>
      <c r="H38" s="17">
        <f>H30*G38/100</f>
        <v>100.84760544191481</v>
      </c>
      <c r="I38" s="17">
        <f>Index!C38</f>
        <v>100.85</v>
      </c>
      <c r="J38" s="6">
        <f t="shared" si="0"/>
        <v>-2.3945580851858494E-3</v>
      </c>
      <c r="K38" s="17">
        <f>'Item weights'!C$8</f>
        <v>707.28</v>
      </c>
      <c r="L38" s="6">
        <f t="shared" si="3"/>
        <v>0</v>
      </c>
    </row>
    <row r="39" spans="1:12" x14ac:dyDescent="0.2">
      <c r="A39" s="5" t="s">
        <v>40</v>
      </c>
      <c r="B39" s="17">
        <f>Index!F39/Index!F30*100</f>
        <v>99.891454509571744</v>
      </c>
      <c r="C39" s="6">
        <f>Index!H39/Index!H30*100</f>
        <v>100.9054726368159</v>
      </c>
      <c r="D39" s="17">
        <f>'Item weights'!F$8</f>
        <v>265.45999999999998</v>
      </c>
      <c r="E39" s="6">
        <f>'Item weights'!H$8</f>
        <v>441.82</v>
      </c>
      <c r="F39" s="17">
        <f t="shared" si="1"/>
        <v>707.28</v>
      </c>
      <c r="G39" s="17">
        <f t="shared" si="2"/>
        <v>100.52488609109392</v>
      </c>
      <c r="H39" s="17">
        <f>H30*G39/100</f>
        <v>101.3447216576988</v>
      </c>
      <c r="I39" s="17">
        <f>Index!C39</f>
        <v>101.35</v>
      </c>
      <c r="J39" s="6">
        <f t="shared" si="0"/>
        <v>-5.2783423011959485E-3</v>
      </c>
      <c r="K39" s="17">
        <f>'Item weights'!C$8</f>
        <v>707.28</v>
      </c>
      <c r="L39" s="6">
        <f t="shared" si="3"/>
        <v>0</v>
      </c>
    </row>
    <row r="40" spans="1:12" x14ac:dyDescent="0.2">
      <c r="A40" s="5" t="s">
        <v>41</v>
      </c>
      <c r="B40" s="17">
        <f>Index!F40/Index!F30*100</f>
        <v>100.53285968028418</v>
      </c>
      <c r="C40" s="6">
        <f>Index!H40/Index!H30*100</f>
        <v>100.726368159204</v>
      </c>
      <c r="D40" s="17">
        <f>'Item weights'!F$8</f>
        <v>265.45999999999998</v>
      </c>
      <c r="E40" s="6">
        <f>'Item weights'!H$8</f>
        <v>441.82</v>
      </c>
      <c r="F40" s="17">
        <f t="shared" si="1"/>
        <v>707.28</v>
      </c>
      <c r="G40" s="17">
        <f t="shared" si="2"/>
        <v>100.65373955269165</v>
      </c>
      <c r="H40" s="17">
        <f>H30*G40/100</f>
        <v>101.47462598992972</v>
      </c>
      <c r="I40" s="17">
        <f>Index!C40</f>
        <v>101.47</v>
      </c>
      <c r="J40" s="6">
        <f t="shared" si="0"/>
        <v>4.6259899297211859E-3</v>
      </c>
      <c r="K40" s="17">
        <f>'Item weights'!C$8</f>
        <v>707.28</v>
      </c>
      <c r="L40" s="6">
        <f t="shared" si="3"/>
        <v>0</v>
      </c>
    </row>
    <row r="41" spans="1:12" x14ac:dyDescent="0.2">
      <c r="A41" s="7" t="s">
        <v>42</v>
      </c>
      <c r="B41" s="18">
        <f>Index!F41/Index!F30*100</f>
        <v>100.58219853956977</v>
      </c>
      <c r="C41" s="8">
        <f>Index!H41/Index!H30*100</f>
        <v>100.38805970149254</v>
      </c>
      <c r="D41" s="18">
        <f>'Item weights'!F$8</f>
        <v>265.45999999999998</v>
      </c>
      <c r="E41" s="8">
        <f>'Item weights'!H$8</f>
        <v>441.82</v>
      </c>
      <c r="F41" s="18">
        <f t="shared" si="1"/>
        <v>707.28</v>
      </c>
      <c r="G41" s="18">
        <f t="shared" si="2"/>
        <v>100.46092489767506</v>
      </c>
      <c r="H41" s="18">
        <f>H30*G41/100</f>
        <v>101.28023882567594</v>
      </c>
      <c r="I41" s="18">
        <f>Index!C41</f>
        <v>101.28</v>
      </c>
      <c r="J41" s="8">
        <f t="shared" si="0"/>
        <v>2.3882567593602744E-4</v>
      </c>
      <c r="K41" s="18">
        <f>'Item weights'!C$8</f>
        <v>707.28</v>
      </c>
      <c r="L41" s="8">
        <f t="shared" si="3"/>
        <v>0</v>
      </c>
    </row>
    <row r="42" spans="1:12" x14ac:dyDescent="0.2">
      <c r="A42" s="13" t="s">
        <v>43</v>
      </c>
      <c r="B42" s="19">
        <f>Index!F42/Index!F30*100</f>
        <v>100.29603315571343</v>
      </c>
      <c r="C42" s="14">
        <f>Index!H42/Index!H30*100</f>
        <v>101.25373134328359</v>
      </c>
      <c r="D42" s="19">
        <f>'Item weights'!F$8</f>
        <v>265.45999999999998</v>
      </c>
      <c r="E42" s="14">
        <f>'Item weights'!H$8</f>
        <v>441.82</v>
      </c>
      <c r="F42" s="19">
        <f t="shared" si="1"/>
        <v>707.28</v>
      </c>
      <c r="G42" s="19">
        <f t="shared" si="2"/>
        <v>100.89428308959005</v>
      </c>
      <c r="H42" s="19">
        <f>H30*G42/100</f>
        <v>101.71713129126809</v>
      </c>
      <c r="I42" s="19">
        <f>Index!C42</f>
        <v>101.72</v>
      </c>
      <c r="J42" s="14">
        <f t="shared" si="0"/>
        <v>-2.8687087319099192E-3</v>
      </c>
      <c r="K42" s="19">
        <f>'Item weights'!C$8</f>
        <v>707.28</v>
      </c>
      <c r="L42" s="14">
        <f t="shared" si="3"/>
        <v>0</v>
      </c>
    </row>
    <row r="44" spans="1:12" x14ac:dyDescent="0.2">
      <c r="A44" s="3" t="s">
        <v>44</v>
      </c>
    </row>
    <row r="45" spans="1:12" x14ac:dyDescent="0.2">
      <c r="A45" s="4" t="s">
        <v>45</v>
      </c>
    </row>
  </sheetData>
  <mergeCells count="4">
    <mergeCell ref="B4:C4"/>
    <mergeCell ref="I4:J4"/>
    <mergeCell ref="K4:L4"/>
    <mergeCell ref="D4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ED00"/>
    <pageSetUpPr fitToPage="1"/>
  </sheetPr>
  <dimension ref="A1:K45"/>
  <sheetViews>
    <sheetView showGridLines="0" workbookViewId="0"/>
  </sheetViews>
  <sheetFormatPr defaultRowHeight="12" x14ac:dyDescent="0.2"/>
  <cols>
    <col min="1" max="1" width="9.140625" style="1"/>
    <col min="2" max="11" width="16" style="1" customWidth="1"/>
    <col min="12" max="16384" width="9.140625" style="1"/>
  </cols>
  <sheetData>
    <row r="1" spans="1:11" ht="15" x14ac:dyDescent="0.25">
      <c r="A1" s="2" t="s">
        <v>84</v>
      </c>
    </row>
    <row r="2" spans="1:11" x14ac:dyDescent="0.2">
      <c r="A2" s="3" t="str">
        <f>Index!A2</f>
        <v>(Last update: 22 February 2017)</v>
      </c>
    </row>
    <row r="4" spans="1:11" ht="24" customHeight="1" x14ac:dyDescent="0.2">
      <c r="A4" s="79"/>
      <c r="B4" s="75" t="s">
        <v>62</v>
      </c>
      <c r="C4" s="87" t="s">
        <v>50</v>
      </c>
      <c r="D4" s="88"/>
      <c r="E4" s="87" t="s">
        <v>49</v>
      </c>
      <c r="F4" s="88"/>
      <c r="G4" s="87" t="s">
        <v>64</v>
      </c>
      <c r="H4" s="88"/>
      <c r="I4" s="87" t="s">
        <v>63</v>
      </c>
      <c r="J4" s="88"/>
      <c r="K4" s="75" t="s">
        <v>61</v>
      </c>
    </row>
    <row r="5" spans="1:11" ht="24" customHeight="1" x14ac:dyDescent="0.2">
      <c r="A5" s="80"/>
      <c r="B5" s="60" t="s">
        <v>0</v>
      </c>
      <c r="C5" s="26" t="s">
        <v>0</v>
      </c>
      <c r="D5" s="27" t="s">
        <v>5</v>
      </c>
      <c r="E5" s="26" t="s">
        <v>0</v>
      </c>
      <c r="F5" s="27" t="s">
        <v>5</v>
      </c>
      <c r="G5" s="26" t="s">
        <v>0</v>
      </c>
      <c r="H5" s="27" t="s">
        <v>5</v>
      </c>
      <c r="I5" s="26" t="s">
        <v>0</v>
      </c>
      <c r="J5" s="27" t="s">
        <v>5</v>
      </c>
      <c r="K5" s="60" t="s">
        <v>5</v>
      </c>
    </row>
    <row r="6" spans="1:11" x14ac:dyDescent="0.2">
      <c r="A6" s="11" t="s">
        <v>7</v>
      </c>
      <c r="B6" s="59" t="s">
        <v>46</v>
      </c>
      <c r="C6" s="15" t="s">
        <v>46</v>
      </c>
      <c r="D6" s="12" t="s">
        <v>46</v>
      </c>
      <c r="E6" s="15" t="s">
        <v>46</v>
      </c>
      <c r="F6" s="12" t="s">
        <v>46</v>
      </c>
      <c r="G6" s="15" t="s">
        <v>46</v>
      </c>
      <c r="H6" s="12" t="s">
        <v>46</v>
      </c>
      <c r="I6" s="15" t="s">
        <v>46</v>
      </c>
      <c r="J6" s="12" t="s">
        <v>46</v>
      </c>
      <c r="K6" s="59" t="s">
        <v>46</v>
      </c>
    </row>
    <row r="7" spans="1:11" x14ac:dyDescent="0.2">
      <c r="A7" s="9" t="s">
        <v>8</v>
      </c>
      <c r="B7" s="58" t="s">
        <v>46</v>
      </c>
      <c r="C7" s="16">
        <f>Index!B7/Index!B6*100</f>
        <v>98.881230646289069</v>
      </c>
      <c r="D7" s="10">
        <f>Index!G7/Index!G6*100</f>
        <v>99.972401103955846</v>
      </c>
      <c r="E7" s="16">
        <f>'Item weights'!B$6</f>
        <v>1000</v>
      </c>
      <c r="F7" s="10">
        <f>'Item weights'!G$6</f>
        <v>108.07</v>
      </c>
      <c r="G7" s="16" t="s">
        <v>46</v>
      </c>
      <c r="H7" s="10" t="s">
        <v>46</v>
      </c>
      <c r="I7" s="16" t="s">
        <v>46</v>
      </c>
      <c r="J7" s="10" t="s">
        <v>46</v>
      </c>
      <c r="K7" s="58" t="s">
        <v>46</v>
      </c>
    </row>
    <row r="8" spans="1:11" x14ac:dyDescent="0.2">
      <c r="A8" s="5" t="s">
        <v>9</v>
      </c>
      <c r="B8" s="57">
        <f>(Index!B8/Index!B7-1)*100</f>
        <v>0.31316294575209902</v>
      </c>
      <c r="C8" s="17">
        <f>Index!B8/Index!B6*100</f>
        <v>99.190890020976923</v>
      </c>
      <c r="D8" s="6">
        <f>Index!G8/Index!G6*100</f>
        <v>100.03679852805887</v>
      </c>
      <c r="E8" s="17">
        <f>'Item weights'!B$6</f>
        <v>1000</v>
      </c>
      <c r="F8" s="6">
        <f>'Item weights'!G$6</f>
        <v>108.07</v>
      </c>
      <c r="G8" s="17">
        <f t="shared" ref="G8:G42" si="0">C8/C7*100</f>
        <v>100.3131629457521</v>
      </c>
      <c r="H8" s="6">
        <f t="shared" ref="H8:H42" si="1">D8/D7*100</f>
        <v>100.06441520198766</v>
      </c>
      <c r="I8" s="17">
        <f t="shared" ref="I8:I42" si="2">E8*C7/$C7</f>
        <v>1000</v>
      </c>
      <c r="J8" s="6">
        <f t="shared" ref="J8:J42" si="3">F8*D7/$C7</f>
        <v>109.26257002152282</v>
      </c>
      <c r="K8" s="57">
        <f t="shared" ref="K8:K42" si="4">(H8-100)*J8/I8</f>
        <v>7.0381705176269264E-3</v>
      </c>
    </row>
    <row r="9" spans="1:11" x14ac:dyDescent="0.2">
      <c r="A9" s="5" t="s">
        <v>10</v>
      </c>
      <c r="B9" s="57">
        <f>(Index!B9/Index!B8-1)*100</f>
        <v>0.93655589123868843</v>
      </c>
      <c r="C9" s="17">
        <f>Index!B9/Index!B6*100</f>
        <v>100.11986814504046</v>
      </c>
      <c r="D9" s="6">
        <f>Index!G9/Index!G6*100</f>
        <v>99.687212511499538</v>
      </c>
      <c r="E9" s="17">
        <f>'Item weights'!B$6</f>
        <v>1000</v>
      </c>
      <c r="F9" s="6">
        <f>'Item weights'!G$6</f>
        <v>108.07</v>
      </c>
      <c r="G9" s="17">
        <f t="shared" si="0"/>
        <v>100.93655589123867</v>
      </c>
      <c r="H9" s="6">
        <f t="shared" si="1"/>
        <v>99.650542578627935</v>
      </c>
      <c r="I9" s="17">
        <f t="shared" si="2"/>
        <v>1000</v>
      </c>
      <c r="J9" s="6">
        <f t="shared" si="3"/>
        <v>108.99163032654523</v>
      </c>
      <c r="K9" s="57">
        <f t="shared" si="4"/>
        <v>-3.80879340850519E-2</v>
      </c>
    </row>
    <row r="10" spans="1:11" x14ac:dyDescent="0.2">
      <c r="A10" s="5" t="s">
        <v>11</v>
      </c>
      <c r="B10" s="57">
        <f>(Index!B10/Index!B9-1)*100</f>
        <v>0.14965579167913745</v>
      </c>
      <c r="C10" s="17">
        <f>Index!B10/Index!B6*100</f>
        <v>100.26970332634102</v>
      </c>
      <c r="D10" s="6">
        <f>Index!G10/Index!G6*100</f>
        <v>99.604415823367049</v>
      </c>
      <c r="E10" s="17">
        <f>'Item weights'!B$6</f>
        <v>1000</v>
      </c>
      <c r="F10" s="6">
        <f>'Item weights'!G$6</f>
        <v>108.07</v>
      </c>
      <c r="G10" s="17">
        <f t="shared" si="0"/>
        <v>100.14965579167914</v>
      </c>
      <c r="H10" s="6">
        <f t="shared" si="1"/>
        <v>99.916943521594675</v>
      </c>
      <c r="I10" s="17">
        <f t="shared" si="2"/>
        <v>1000</v>
      </c>
      <c r="J10" s="6">
        <f t="shared" si="3"/>
        <v>107.60298885442965</v>
      </c>
      <c r="K10" s="57">
        <f t="shared" si="4"/>
        <v>-8.9371253201363798E-3</v>
      </c>
    </row>
    <row r="11" spans="1:11" x14ac:dyDescent="0.2">
      <c r="A11" s="5" t="s">
        <v>12</v>
      </c>
      <c r="B11" s="57">
        <f>(Index!B11/Index!B10-1)*100</f>
        <v>-0.10958358238692956</v>
      </c>
      <c r="C11" s="17">
        <f>Index!B11/Index!B6*100</f>
        <v>100.15982419338727</v>
      </c>
      <c r="D11" s="6">
        <f>Index!G11/Index!G6*100</f>
        <v>99.540018399264028</v>
      </c>
      <c r="E11" s="17">
        <f>'Item weights'!B$6</f>
        <v>1000</v>
      </c>
      <c r="F11" s="6">
        <f>'Item weights'!G$6</f>
        <v>108.07</v>
      </c>
      <c r="G11" s="17">
        <f t="shared" si="0"/>
        <v>99.890416417613068</v>
      </c>
      <c r="H11" s="6">
        <f t="shared" si="1"/>
        <v>99.935346818139848</v>
      </c>
      <c r="I11" s="17">
        <f t="shared" si="2"/>
        <v>1000</v>
      </c>
      <c r="J11" s="6">
        <f t="shared" si="3"/>
        <v>107.35295768251756</v>
      </c>
      <c r="K11" s="57">
        <f t="shared" si="4"/>
        <v>-6.9407102962729741E-3</v>
      </c>
    </row>
    <row r="12" spans="1:11" x14ac:dyDescent="0.2">
      <c r="A12" s="5" t="s">
        <v>13</v>
      </c>
      <c r="B12" s="57">
        <f>(Index!B12/Index!B11-1)*100</f>
        <v>0.10970379974069022</v>
      </c>
      <c r="C12" s="17">
        <f>Index!B12/Index!B6*100</f>
        <v>100.26970332634102</v>
      </c>
      <c r="D12" s="6">
        <f>Index!G12/Index!G6*100</f>
        <v>99.760809567617287</v>
      </c>
      <c r="E12" s="17">
        <f>'Item weights'!B$6</f>
        <v>1000</v>
      </c>
      <c r="F12" s="6">
        <f>'Item weights'!G$6</f>
        <v>108.07</v>
      </c>
      <c r="G12" s="17">
        <f t="shared" si="0"/>
        <v>100.10970379974069</v>
      </c>
      <c r="H12" s="6">
        <f t="shared" si="1"/>
        <v>100.22181146025876</v>
      </c>
      <c r="I12" s="17">
        <f t="shared" si="2"/>
        <v>1000</v>
      </c>
      <c r="J12" s="6">
        <f t="shared" si="3"/>
        <v>107.40124471103734</v>
      </c>
      <c r="K12" s="57">
        <f t="shared" si="4"/>
        <v>2.3822826922963971E-2</v>
      </c>
    </row>
    <row r="13" spans="1:11" x14ac:dyDescent="0.2">
      <c r="A13" s="5" t="s">
        <v>14</v>
      </c>
      <c r="B13" s="57">
        <f>(Index!B13/Index!B12-1)*100</f>
        <v>-0.65750149432157734</v>
      </c>
      <c r="C13" s="17">
        <f>Index!B13/Index!B6*100</f>
        <v>99.610428528618527</v>
      </c>
      <c r="D13" s="6">
        <f>Index!G13/Index!G6*100</f>
        <v>99.530818767249301</v>
      </c>
      <c r="E13" s="17">
        <f>'Item weights'!B$6</f>
        <v>1000</v>
      </c>
      <c r="F13" s="6">
        <f>'Item weights'!G$6</f>
        <v>108.07</v>
      </c>
      <c r="G13" s="17">
        <f t="shared" si="0"/>
        <v>99.342498505678435</v>
      </c>
      <c r="H13" s="6">
        <f t="shared" si="1"/>
        <v>99.769457764662491</v>
      </c>
      <c r="I13" s="17">
        <f t="shared" si="2"/>
        <v>1000</v>
      </c>
      <c r="J13" s="6">
        <f t="shared" si="3"/>
        <v>107.52151778971279</v>
      </c>
      <c r="K13" s="57">
        <f t="shared" si="4"/>
        <v>-2.4788251058122157E-2</v>
      </c>
    </row>
    <row r="14" spans="1:11" x14ac:dyDescent="0.2">
      <c r="A14" s="5" t="s">
        <v>15</v>
      </c>
      <c r="B14" s="57">
        <f>(Index!B14/Index!B13-1)*100</f>
        <v>0.12033694344164569</v>
      </c>
      <c r="C14" s="17">
        <f>Index!B14/Index!B6*100</f>
        <v>99.730296673658984</v>
      </c>
      <c r="D14" s="6">
        <f>Index!G14/Index!G6*100</f>
        <v>98.97884084636614</v>
      </c>
      <c r="E14" s="17">
        <f>'Item weights'!B$6</f>
        <v>1000</v>
      </c>
      <c r="F14" s="6">
        <f>'Item weights'!G$6</f>
        <v>108.07</v>
      </c>
      <c r="G14" s="17">
        <f t="shared" si="0"/>
        <v>100.12033694344164</v>
      </c>
      <c r="H14" s="6">
        <f t="shared" si="1"/>
        <v>99.445420094278589</v>
      </c>
      <c r="I14" s="17">
        <f t="shared" si="2"/>
        <v>1000.0000000000001</v>
      </c>
      <c r="J14" s="6">
        <f t="shared" si="3"/>
        <v>107.98362925510654</v>
      </c>
      <c r="K14" s="57">
        <f t="shared" si="4"/>
        <v>-5.9885550931752789E-2</v>
      </c>
    </row>
    <row r="15" spans="1:11" x14ac:dyDescent="0.2">
      <c r="A15" s="5" t="s">
        <v>16</v>
      </c>
      <c r="B15" s="57">
        <f>(Index!B15/Index!B14-1)*100</f>
        <v>0.44070512820513219</v>
      </c>
      <c r="C15" s="17">
        <f>Index!B15/Index!B6*100</f>
        <v>100.16981320547399</v>
      </c>
      <c r="D15" s="6">
        <f>Index!G15/Index!G6*100</f>
        <v>99.12603495860165</v>
      </c>
      <c r="E15" s="17">
        <f>'Item weights'!B$6</f>
        <v>1000</v>
      </c>
      <c r="F15" s="6">
        <f>'Item weights'!G$6</f>
        <v>108.07</v>
      </c>
      <c r="G15" s="17">
        <f t="shared" si="0"/>
        <v>100.44070512820514</v>
      </c>
      <c r="H15" s="6">
        <f t="shared" si="1"/>
        <v>100.14871270564178</v>
      </c>
      <c r="I15" s="17">
        <f t="shared" si="2"/>
        <v>1000</v>
      </c>
      <c r="J15" s="6">
        <f t="shared" si="3"/>
        <v>107.25570550811379</v>
      </c>
      <c r="K15" s="57">
        <f t="shared" si="4"/>
        <v>1.5950286161630075E-2</v>
      </c>
    </row>
    <row r="16" spans="1:11" x14ac:dyDescent="0.2">
      <c r="A16" s="5" t="s">
        <v>17</v>
      </c>
      <c r="B16" s="57">
        <f>(Index!B16/Index!B15-1)*100</f>
        <v>-5.983246908656259E-2</v>
      </c>
      <c r="C16" s="17">
        <f>Index!B16/Index!B6*100</f>
        <v>100.10987913295375</v>
      </c>
      <c r="D16" s="6">
        <f>Index!G16/Index!G6*100</f>
        <v>98.242870285188602</v>
      </c>
      <c r="E16" s="17">
        <f>'Item weights'!B$6</f>
        <v>1000</v>
      </c>
      <c r="F16" s="6">
        <f>'Item weights'!G$6</f>
        <v>108.07</v>
      </c>
      <c r="G16" s="17">
        <f t="shared" si="0"/>
        <v>99.940167530913442</v>
      </c>
      <c r="H16" s="6">
        <f t="shared" si="1"/>
        <v>99.109048723897928</v>
      </c>
      <c r="I16" s="17">
        <f t="shared" si="2"/>
        <v>1000</v>
      </c>
      <c r="J16" s="6">
        <f t="shared" si="3"/>
        <v>106.94390111322151</v>
      </c>
      <c r="K16" s="57">
        <f t="shared" si="4"/>
        <v>-9.5281805168158526E-2</v>
      </c>
    </row>
    <row r="17" spans="1:11" x14ac:dyDescent="0.2">
      <c r="A17" s="7" t="s">
        <v>18</v>
      </c>
      <c r="B17" s="56">
        <f>(Index!B17/Index!B16-1)*100</f>
        <v>-0.17960486928756403</v>
      </c>
      <c r="C17" s="18">
        <f>Index!B17/Index!B6*100</f>
        <v>99.930076915393073</v>
      </c>
      <c r="D17" s="8">
        <f>Index!G17/Index!G6*100</f>
        <v>96.899724011039552</v>
      </c>
      <c r="E17" s="18">
        <f>'Item weights'!B$6</f>
        <v>1000</v>
      </c>
      <c r="F17" s="8">
        <f>'Item weights'!G$6</f>
        <v>108.07</v>
      </c>
      <c r="G17" s="18">
        <f t="shared" si="0"/>
        <v>99.820395130712441</v>
      </c>
      <c r="H17" s="8">
        <f t="shared" si="1"/>
        <v>98.632830789399733</v>
      </c>
      <c r="I17" s="18">
        <f t="shared" si="2"/>
        <v>1000</v>
      </c>
      <c r="J17" s="8">
        <f t="shared" si="3"/>
        <v>106.05453811026965</v>
      </c>
      <c r="K17" s="56">
        <f t="shared" si="4"/>
        <v>-0.14499449914879323</v>
      </c>
    </row>
    <row r="18" spans="1:11" x14ac:dyDescent="0.2">
      <c r="A18" s="13" t="s">
        <v>19</v>
      </c>
      <c r="B18" s="55">
        <f>(Index!B18/Index!B17-1)*100</f>
        <v>-9.996001599361648E-2</v>
      </c>
      <c r="C18" s="19">
        <f>Index!B18/Index!B6*100</f>
        <v>99.830186794526014</v>
      </c>
      <c r="D18" s="14">
        <f>Index!G18/Index!G6*100</f>
        <v>93.698252069917203</v>
      </c>
      <c r="E18" s="19">
        <f>'Item weights'!B$6</f>
        <v>1000</v>
      </c>
      <c r="F18" s="14">
        <f>'Item weights'!G$6</f>
        <v>108.07</v>
      </c>
      <c r="G18" s="19">
        <f t="shared" si="0"/>
        <v>99.900039984006384</v>
      </c>
      <c r="H18" s="14">
        <f t="shared" si="1"/>
        <v>96.696097977784106</v>
      </c>
      <c r="I18" s="19">
        <f t="shared" si="2"/>
        <v>1000</v>
      </c>
      <c r="J18" s="14">
        <f t="shared" si="3"/>
        <v>104.79280610120256</v>
      </c>
      <c r="K18" s="55">
        <f t="shared" si="4"/>
        <v>-0.34622516399144121</v>
      </c>
    </row>
    <row r="19" spans="1:11" x14ac:dyDescent="0.2">
      <c r="A19" s="9" t="s">
        <v>20</v>
      </c>
      <c r="B19" s="58">
        <f>(Index!B19/Index!B18-1)*100</f>
        <v>-1.5409245547328365</v>
      </c>
      <c r="C19" s="16">
        <f>Index!B19/Index!B18*100</f>
        <v>98.45907544526716</v>
      </c>
      <c r="D19" s="10">
        <f>Index!G19/Index!G18*100</f>
        <v>96.828669612174778</v>
      </c>
      <c r="E19" s="16">
        <f>'Item weights'!B$7</f>
        <v>1000</v>
      </c>
      <c r="F19" s="10">
        <f>'Item weights'!G$7</f>
        <v>106.06</v>
      </c>
      <c r="G19" s="16">
        <f>C19</f>
        <v>98.45907544526716</v>
      </c>
      <c r="H19" s="10">
        <f>D19</f>
        <v>96.828669612174778</v>
      </c>
      <c r="I19" s="16">
        <f>E19</f>
        <v>1000</v>
      </c>
      <c r="J19" s="10">
        <f>F19</f>
        <v>106.06</v>
      </c>
      <c r="K19" s="58">
        <f t="shared" si="4"/>
        <v>-0.33635130093274307</v>
      </c>
    </row>
    <row r="20" spans="1:11" x14ac:dyDescent="0.2">
      <c r="A20" s="5" t="s">
        <v>21</v>
      </c>
      <c r="B20" s="57">
        <f>(Index!B20/Index!B19-1)*100</f>
        <v>0.64024390243901941</v>
      </c>
      <c r="C20" s="17">
        <f>Index!B20/Index!B18*100</f>
        <v>99.089453672203319</v>
      </c>
      <c r="D20" s="6">
        <f>Index!G20/Index!G18*100</f>
        <v>98.350515463917532</v>
      </c>
      <c r="E20" s="17">
        <f>'Item weights'!B$7</f>
        <v>1000</v>
      </c>
      <c r="F20" s="6">
        <f>'Item weights'!G$7</f>
        <v>106.06</v>
      </c>
      <c r="G20" s="17">
        <f t="shared" si="0"/>
        <v>100.64024390243902</v>
      </c>
      <c r="H20" s="6">
        <f t="shared" si="1"/>
        <v>101.57168931251266</v>
      </c>
      <c r="I20" s="17">
        <f t="shared" si="2"/>
        <v>999.99999999999989</v>
      </c>
      <c r="J20" s="6">
        <f t="shared" si="3"/>
        <v>104.30372875861602</v>
      </c>
      <c r="K20" s="57">
        <f t="shared" si="4"/>
        <v>0.16393305574513622</v>
      </c>
    </row>
    <row r="21" spans="1:11" x14ac:dyDescent="0.2">
      <c r="A21" s="5" t="s">
        <v>22</v>
      </c>
      <c r="B21" s="57">
        <f>(Index!B21/Index!B20-1)*100</f>
        <v>1.1309704130061604</v>
      </c>
      <c r="C21" s="17">
        <f>Index!B21/Index!B18*100</f>
        <v>100.21012607564539</v>
      </c>
      <c r="D21" s="6">
        <f>Index!G21/Index!G18*100</f>
        <v>100.05891016200295</v>
      </c>
      <c r="E21" s="17">
        <f>'Item weights'!B$7</f>
        <v>1000</v>
      </c>
      <c r="F21" s="6">
        <f>'Item weights'!G$7</f>
        <v>106.06</v>
      </c>
      <c r="G21" s="17">
        <f t="shared" si="0"/>
        <v>101.13097041300617</v>
      </c>
      <c r="H21" s="6">
        <f t="shared" si="1"/>
        <v>101.73704702006587</v>
      </c>
      <c r="I21" s="17">
        <f t="shared" si="2"/>
        <v>1000</v>
      </c>
      <c r="J21" s="6">
        <f t="shared" si="3"/>
        <v>105.26908044734961</v>
      </c>
      <c r="K21" s="57">
        <f t="shared" si="4"/>
        <v>0.1828573424961433</v>
      </c>
    </row>
    <row r="22" spans="1:11" x14ac:dyDescent="0.2">
      <c r="A22" s="5" t="s">
        <v>23</v>
      </c>
      <c r="B22" s="57">
        <f>(Index!B22/Index!B21-1)*100</f>
        <v>0.23964053919121042</v>
      </c>
      <c r="C22" s="17">
        <f>Index!B22/Index!B18*100</f>
        <v>100.45027016209727</v>
      </c>
      <c r="D22" s="6">
        <f>Index!G22/Index!G18*100</f>
        <v>100.15709376534122</v>
      </c>
      <c r="E22" s="17">
        <f>'Item weights'!B$7</f>
        <v>1000</v>
      </c>
      <c r="F22" s="6">
        <f>'Item weights'!G$7</f>
        <v>106.06</v>
      </c>
      <c r="G22" s="17">
        <f t="shared" si="0"/>
        <v>100.23964053919121</v>
      </c>
      <c r="H22" s="6">
        <f t="shared" si="1"/>
        <v>100.09812579727213</v>
      </c>
      <c r="I22" s="17">
        <f t="shared" si="2"/>
        <v>999.99999999999989</v>
      </c>
      <c r="J22" s="6">
        <f t="shared" si="3"/>
        <v>105.89995669470757</v>
      </c>
      <c r="K22" s="57">
        <f t="shared" si="4"/>
        <v>1.039151768175247E-2</v>
      </c>
    </row>
    <row r="23" spans="1:11" x14ac:dyDescent="0.2">
      <c r="A23" s="5" t="s">
        <v>24</v>
      </c>
      <c r="B23" s="57">
        <f>(Index!B23/Index!B22-1)*100</f>
        <v>0.21914533320051</v>
      </c>
      <c r="C23" s="17">
        <f>Index!B23/Index!B18*100</f>
        <v>100.6704022413448</v>
      </c>
      <c r="D23" s="6">
        <f>Index!G23/Index!G18*100</f>
        <v>101.08983799705449</v>
      </c>
      <c r="E23" s="17">
        <f>'Item weights'!B$7</f>
        <v>1000</v>
      </c>
      <c r="F23" s="6">
        <f>'Item weights'!G$7</f>
        <v>106.06</v>
      </c>
      <c r="G23" s="17">
        <f t="shared" si="0"/>
        <v>100.21914533320052</v>
      </c>
      <c r="H23" s="6">
        <f t="shared" si="1"/>
        <v>100.93128124693654</v>
      </c>
      <c r="I23" s="17">
        <f t="shared" si="2"/>
        <v>1000</v>
      </c>
      <c r="J23" s="6">
        <f t="shared" si="3"/>
        <v>105.75045092074149</v>
      </c>
      <c r="K23" s="57">
        <f t="shared" si="4"/>
        <v>9.8483411797569018E-2</v>
      </c>
    </row>
    <row r="24" spans="1:11" x14ac:dyDescent="0.2">
      <c r="A24" s="5" t="s">
        <v>25</v>
      </c>
      <c r="B24" s="57">
        <f>(Index!B24/Index!B23-1)*100</f>
        <v>-9.9393698439587119E-3</v>
      </c>
      <c r="C24" s="17">
        <f>Index!B24/Index!B18*100</f>
        <v>100.66039623774263</v>
      </c>
      <c r="D24" s="6">
        <f>Index!G24/Index!G18*100</f>
        <v>100.99165439371625</v>
      </c>
      <c r="E24" s="17">
        <f>'Item weights'!B$7</f>
        <v>1000</v>
      </c>
      <c r="F24" s="6">
        <f>'Item weights'!G$7</f>
        <v>106.06</v>
      </c>
      <c r="G24" s="17">
        <f t="shared" si="0"/>
        <v>99.990060630156037</v>
      </c>
      <c r="H24" s="6">
        <f t="shared" si="1"/>
        <v>99.902874902874899</v>
      </c>
      <c r="I24" s="17">
        <f t="shared" si="2"/>
        <v>999.99999999999989</v>
      </c>
      <c r="J24" s="6">
        <f t="shared" si="3"/>
        <v>106.50189111456932</v>
      </c>
      <c r="K24" s="57">
        <f t="shared" si="4"/>
        <v>-1.0344006518509474E-2</v>
      </c>
    </row>
    <row r="25" spans="1:11" x14ac:dyDescent="0.2">
      <c r="A25" s="5" t="s">
        <v>26</v>
      </c>
      <c r="B25" s="57">
        <f>(Index!B25/Index!B24-1)*100</f>
        <v>-0.63618290258449228</v>
      </c>
      <c r="C25" s="17">
        <f>Index!B25/Index!B18*100</f>
        <v>100.02001200720431</v>
      </c>
      <c r="D25" s="6">
        <f>Index!G25/Index!G18*100</f>
        <v>100.2847324496809</v>
      </c>
      <c r="E25" s="17">
        <f>'Item weights'!B$7</f>
        <v>1000</v>
      </c>
      <c r="F25" s="6">
        <f>'Item weights'!G$7</f>
        <v>106.06</v>
      </c>
      <c r="G25" s="17">
        <f t="shared" si="0"/>
        <v>99.36381709741552</v>
      </c>
      <c r="H25" s="6">
        <f t="shared" si="1"/>
        <v>99.300019443904347</v>
      </c>
      <c r="I25" s="17">
        <f t="shared" si="2"/>
        <v>1000</v>
      </c>
      <c r="J25" s="6">
        <f t="shared" si="3"/>
        <v>106.40902743616847</v>
      </c>
      <c r="K25" s="57">
        <f t="shared" si="4"/>
        <v>-7.4484250198366825E-2</v>
      </c>
    </row>
    <row r="26" spans="1:11" x14ac:dyDescent="0.2">
      <c r="A26" s="5" t="s">
        <v>27</v>
      </c>
      <c r="B26" s="57">
        <f>(Index!B26/Index!B25-1)*100</f>
        <v>1.0004001600649737E-2</v>
      </c>
      <c r="C26" s="17">
        <f>Index!B26/Index!B18*100</f>
        <v>100.03001801080649</v>
      </c>
      <c r="D26" s="6">
        <f>Index!G26/Index!G18*100</f>
        <v>98.075601374570454</v>
      </c>
      <c r="E26" s="17">
        <f>'Item weights'!B$7</f>
        <v>1000</v>
      </c>
      <c r="F26" s="6">
        <f>'Item weights'!G$7</f>
        <v>106.06</v>
      </c>
      <c r="G26" s="17">
        <f t="shared" si="0"/>
        <v>100.01000400160065</v>
      </c>
      <c r="H26" s="6">
        <f t="shared" si="1"/>
        <v>97.79714117877424</v>
      </c>
      <c r="I26" s="17">
        <f t="shared" si="2"/>
        <v>1000.0000000000001</v>
      </c>
      <c r="J26" s="6">
        <f t="shared" si="3"/>
        <v>106.34070632632043</v>
      </c>
      <c r="K26" s="57">
        <f t="shared" si="4"/>
        <v>-0.23425356298631295</v>
      </c>
    </row>
    <row r="27" spans="1:11" x14ac:dyDescent="0.2">
      <c r="A27" s="5" t="s">
        <v>28</v>
      </c>
      <c r="B27" s="57">
        <f>(Index!B27/Index!B26-1)*100</f>
        <v>0.22006601980593121</v>
      </c>
      <c r="C27" s="17">
        <f>Index!B27/Index!B18*100</f>
        <v>100.25015009005402</v>
      </c>
      <c r="D27" s="6">
        <f>Index!G27/Index!G18*100</f>
        <v>96.416298478154161</v>
      </c>
      <c r="E27" s="17">
        <f>'Item weights'!B$7</f>
        <v>1000</v>
      </c>
      <c r="F27" s="6">
        <f>'Item weights'!G$7</f>
        <v>106.06</v>
      </c>
      <c r="G27" s="17">
        <f t="shared" si="0"/>
        <v>100.22006601980593</v>
      </c>
      <c r="H27" s="6">
        <f t="shared" si="1"/>
        <v>98.30813895284814</v>
      </c>
      <c r="I27" s="17">
        <f t="shared" si="2"/>
        <v>1000</v>
      </c>
      <c r="J27" s="6">
        <f t="shared" si="3"/>
        <v>103.98776775850625</v>
      </c>
      <c r="K27" s="57">
        <f t="shared" si="4"/>
        <v>-0.17593285365089084</v>
      </c>
    </row>
    <row r="28" spans="1:11" x14ac:dyDescent="0.2">
      <c r="A28" s="5" t="s">
        <v>29</v>
      </c>
      <c r="B28" s="57">
        <f>(Index!B28/Index!B27-1)*100</f>
        <v>0.14971554047311653</v>
      </c>
      <c r="C28" s="17">
        <f>Index!B28/Index!B18*100</f>
        <v>100.40024014408647</v>
      </c>
      <c r="D28" s="6">
        <f>Index!G28/Index!G18*100</f>
        <v>95.905743740795302</v>
      </c>
      <c r="E28" s="17">
        <f>'Item weights'!B$7</f>
        <v>1000</v>
      </c>
      <c r="F28" s="6">
        <f>'Item weights'!G$7</f>
        <v>106.06</v>
      </c>
      <c r="G28" s="17">
        <f t="shared" si="0"/>
        <v>100.14971554047314</v>
      </c>
      <c r="H28" s="6">
        <f t="shared" si="1"/>
        <v>99.470468431771891</v>
      </c>
      <c r="I28" s="17">
        <f t="shared" si="2"/>
        <v>1000.0000000000001</v>
      </c>
      <c r="J28" s="6">
        <f t="shared" si="3"/>
        <v>102.00396316022632</v>
      </c>
      <c r="K28" s="57">
        <f t="shared" si="4"/>
        <v>-5.4014318577716852E-2</v>
      </c>
    </row>
    <row r="29" spans="1:11" x14ac:dyDescent="0.2">
      <c r="A29" s="7" t="s">
        <v>30</v>
      </c>
      <c r="B29" s="56">
        <f>(Index!B29/Index!B28-1)*100</f>
        <v>-0.1494917281243846</v>
      </c>
      <c r="C29" s="18">
        <f>Index!B29/Index!B18*100</f>
        <v>100.25015009005402</v>
      </c>
      <c r="D29" s="8">
        <f>Index!G29/Index!G18*100</f>
        <v>95.895925380461463</v>
      </c>
      <c r="E29" s="18">
        <f>'Item weights'!B$7</f>
        <v>1000</v>
      </c>
      <c r="F29" s="8">
        <f>'Item weights'!G$7</f>
        <v>106.06</v>
      </c>
      <c r="G29" s="18">
        <f t="shared" si="0"/>
        <v>99.850508271875597</v>
      </c>
      <c r="H29" s="8">
        <f t="shared" si="1"/>
        <v>99.989762489762484</v>
      </c>
      <c r="I29" s="18">
        <f t="shared" si="2"/>
        <v>1000</v>
      </c>
      <c r="J29" s="8">
        <f t="shared" si="3"/>
        <v>101.31213995654832</v>
      </c>
      <c r="K29" s="56">
        <f t="shared" si="4"/>
        <v>-1.0371840699898466E-3</v>
      </c>
    </row>
    <row r="30" spans="1:11" x14ac:dyDescent="0.2">
      <c r="A30" s="13" t="s">
        <v>31</v>
      </c>
      <c r="B30" s="55">
        <f>(Index!B30/Index!B29-1)*100</f>
        <v>-1.9962072063073322E-2</v>
      </c>
      <c r="C30" s="19">
        <f>Index!B30/Index!B18*100</f>
        <v>100.23013808284971</v>
      </c>
      <c r="D30" s="14">
        <f>Index!G30/Index!G18*100</f>
        <v>94.158075601374577</v>
      </c>
      <c r="E30" s="19">
        <f>'Item weights'!B$7</f>
        <v>1000</v>
      </c>
      <c r="F30" s="14">
        <f>'Item weights'!G$7</f>
        <v>106.06</v>
      </c>
      <c r="G30" s="19">
        <f t="shared" si="0"/>
        <v>99.980037927936934</v>
      </c>
      <c r="H30" s="14">
        <f t="shared" si="1"/>
        <v>98.187775161257306</v>
      </c>
      <c r="I30" s="19">
        <f t="shared" si="2"/>
        <v>1000.0000000000001</v>
      </c>
      <c r="J30" s="14">
        <f t="shared" si="3"/>
        <v>101.4534326054919</v>
      </c>
      <c r="K30" s="55">
        <f t="shared" si="4"/>
        <v>-0.18385643054338027</v>
      </c>
    </row>
    <row r="31" spans="1:11" x14ac:dyDescent="0.2">
      <c r="A31" s="9" t="s">
        <v>32</v>
      </c>
      <c r="B31" s="58">
        <f>(Index!B31/Index!B30-1)*100</f>
        <v>-1.4475391833882467</v>
      </c>
      <c r="C31" s="16">
        <f>Index!B31/Index!B30*100</f>
        <v>98.552460816611756</v>
      </c>
      <c r="D31" s="10">
        <f>Index!G31/Index!G30*100</f>
        <v>97.288842544316992</v>
      </c>
      <c r="E31" s="16">
        <f>'Item weights'!B$8</f>
        <v>1000</v>
      </c>
      <c r="F31" s="10">
        <f>'Item weights'!G$8</f>
        <v>97.4</v>
      </c>
      <c r="G31" s="16">
        <f>C31</f>
        <v>98.552460816611756</v>
      </c>
      <c r="H31" s="10">
        <f>D31</f>
        <v>97.288842544316992</v>
      </c>
      <c r="I31" s="16">
        <f>E31</f>
        <v>1000</v>
      </c>
      <c r="J31" s="10">
        <f>F31</f>
        <v>97.4</v>
      </c>
      <c r="K31" s="58">
        <f t="shared" si="4"/>
        <v>-0.264066736183525</v>
      </c>
    </row>
    <row r="32" spans="1:11" x14ac:dyDescent="0.2">
      <c r="A32" s="5" t="s">
        <v>33</v>
      </c>
      <c r="B32" s="57">
        <f>(Index!B32/Index!B31-1)*100</f>
        <v>0.16207455429497752</v>
      </c>
      <c r="C32" s="17">
        <f>Index!B32/Index!B30*100</f>
        <v>98.712189278227001</v>
      </c>
      <c r="D32" s="6">
        <f>Index!G32/Index!G30*100</f>
        <v>96.006256517205415</v>
      </c>
      <c r="E32" s="17">
        <f>'Item weights'!B$8</f>
        <v>1000</v>
      </c>
      <c r="F32" s="6">
        <f>'Item weights'!G$8</f>
        <v>97.4</v>
      </c>
      <c r="G32" s="17">
        <f t="shared" si="0"/>
        <v>100.16207455429497</v>
      </c>
      <c r="H32" s="6">
        <f t="shared" si="1"/>
        <v>98.681672025723472</v>
      </c>
      <c r="I32" s="17">
        <f t="shared" si="2"/>
        <v>1000</v>
      </c>
      <c r="J32" s="6">
        <f t="shared" si="3"/>
        <v>96.151158330277198</v>
      </c>
      <c r="K32" s="57">
        <f t="shared" si="4"/>
        <v>-0.12675876178589604</v>
      </c>
    </row>
    <row r="33" spans="1:11" x14ac:dyDescent="0.2">
      <c r="A33" s="5" t="s">
        <v>34</v>
      </c>
      <c r="B33" s="57">
        <f>(Index!B33/Index!B32-1)*100</f>
        <v>1.2439320388349495</v>
      </c>
      <c r="C33" s="17">
        <f>Index!B33/Index!B30*100</f>
        <v>99.940101826894278</v>
      </c>
      <c r="D33" s="6">
        <f>Index!G33/Index!G30*100</f>
        <v>97.007299270072991</v>
      </c>
      <c r="E33" s="17">
        <f>'Item weights'!B$8</f>
        <v>1000</v>
      </c>
      <c r="F33" s="6">
        <f>'Item weights'!G$8</f>
        <v>97.4</v>
      </c>
      <c r="G33" s="17">
        <f t="shared" si="0"/>
        <v>101.24393203883497</v>
      </c>
      <c r="H33" s="6">
        <f t="shared" si="1"/>
        <v>101.04268491365266</v>
      </c>
      <c r="I33" s="17">
        <f t="shared" si="2"/>
        <v>1000</v>
      </c>
      <c r="J33" s="6">
        <f t="shared" si="3"/>
        <v>94.730037426475803</v>
      </c>
      <c r="K33" s="57">
        <f t="shared" si="4"/>
        <v>9.8773580894338561E-2</v>
      </c>
    </row>
    <row r="34" spans="1:11" x14ac:dyDescent="0.2">
      <c r="A34" s="5" t="s">
        <v>35</v>
      </c>
      <c r="B34" s="57">
        <f>(Index!B34/Index!B33-1)*100</f>
        <v>3.9956048346834194E-2</v>
      </c>
      <c r="C34" s="17">
        <f>Index!B34/Index!B30*100</f>
        <v>99.980033942298093</v>
      </c>
      <c r="D34" s="6">
        <f>Index!G34/Index!G30*100</f>
        <v>97.080291970802918</v>
      </c>
      <c r="E34" s="17">
        <f>'Item weights'!B$8</f>
        <v>1000</v>
      </c>
      <c r="F34" s="6">
        <f>'Item weights'!G$8</f>
        <v>97.4</v>
      </c>
      <c r="G34" s="17">
        <f t="shared" si="0"/>
        <v>100.03995604834681</v>
      </c>
      <c r="H34" s="6">
        <f t="shared" si="1"/>
        <v>100.0752445447705</v>
      </c>
      <c r="I34" s="17">
        <f t="shared" si="2"/>
        <v>999.99999999999989</v>
      </c>
      <c r="J34" s="6">
        <f t="shared" si="3"/>
        <v>94.541738263093094</v>
      </c>
      <c r="K34" s="57">
        <f t="shared" si="4"/>
        <v>7.113750057418068E-3</v>
      </c>
    </row>
    <row r="35" spans="1:11" x14ac:dyDescent="0.2">
      <c r="A35" s="5" t="s">
        <v>36</v>
      </c>
      <c r="B35" s="57">
        <f>(Index!B35/Index!B34-1)*100</f>
        <v>0.35946080878681563</v>
      </c>
      <c r="C35" s="17">
        <f>Index!B35/Index!B30*100</f>
        <v>100.33942298093241</v>
      </c>
      <c r="D35" s="6">
        <f>Index!G35/Index!G30*100</f>
        <v>98.686131386861305</v>
      </c>
      <c r="E35" s="17">
        <f>'Item weights'!B$8</f>
        <v>1000</v>
      </c>
      <c r="F35" s="6">
        <f>'Item weights'!G$8</f>
        <v>97.4</v>
      </c>
      <c r="G35" s="17">
        <f t="shared" si="0"/>
        <v>100.35946080878682</v>
      </c>
      <c r="H35" s="6">
        <f t="shared" si="1"/>
        <v>101.65413533834587</v>
      </c>
      <c r="I35" s="17">
        <f t="shared" si="2"/>
        <v>1000</v>
      </c>
      <c r="J35" s="6">
        <f t="shared" si="3"/>
        <v>94.575087296063202</v>
      </c>
      <c r="K35" s="57">
        <f t="shared" si="4"/>
        <v>0.1564399940235634</v>
      </c>
    </row>
    <row r="36" spans="1:11" x14ac:dyDescent="0.2">
      <c r="A36" s="5" t="s">
        <v>37</v>
      </c>
      <c r="B36" s="57">
        <f>(Index!B36/Index!B35-1)*100</f>
        <v>0.16913739926376348</v>
      </c>
      <c r="C36" s="17">
        <f>Index!B36/Index!B30*100</f>
        <v>100.50913447139862</v>
      </c>
      <c r="D36" s="6">
        <f>Index!G36/Index!G30*100</f>
        <v>100.36496350364963</v>
      </c>
      <c r="E36" s="17">
        <f>'Item weights'!B$8</f>
        <v>1000</v>
      </c>
      <c r="F36" s="6">
        <f>'Item weights'!G$8</f>
        <v>97.4</v>
      </c>
      <c r="G36" s="17">
        <f t="shared" si="0"/>
        <v>100.16913739926376</v>
      </c>
      <c r="H36" s="6">
        <f t="shared" si="1"/>
        <v>101.70118343195267</v>
      </c>
      <c r="I36" s="17">
        <f t="shared" si="2"/>
        <v>1000</v>
      </c>
      <c r="J36" s="6">
        <f t="shared" si="3"/>
        <v>95.795141246794628</v>
      </c>
      <c r="K36" s="57">
        <f t="shared" si="4"/>
        <v>0.16296510715061299</v>
      </c>
    </row>
    <row r="37" spans="1:11" x14ac:dyDescent="0.2">
      <c r="A37" s="5" t="s">
        <v>38</v>
      </c>
      <c r="B37" s="57">
        <f>(Index!B37/Index!B36-1)*100</f>
        <v>-0.55621771950735699</v>
      </c>
      <c r="C37" s="17">
        <f>Index!B37/Index!B30*100</f>
        <v>99.950084855745231</v>
      </c>
      <c r="D37" s="6">
        <f>Index!G37/Index!G30*100</f>
        <v>99.363920750782057</v>
      </c>
      <c r="E37" s="17">
        <f>'Item weights'!B$8</f>
        <v>1000</v>
      </c>
      <c r="F37" s="6">
        <f>'Item weights'!G$8</f>
        <v>97.4</v>
      </c>
      <c r="G37" s="17">
        <f t="shared" si="0"/>
        <v>99.443782280492641</v>
      </c>
      <c r="H37" s="6">
        <f t="shared" si="1"/>
        <v>99.002597402597388</v>
      </c>
      <c r="I37" s="17">
        <f t="shared" si="2"/>
        <v>999.99999999999989</v>
      </c>
      <c r="J37" s="6">
        <f t="shared" si="3"/>
        <v>97.260288795315944</v>
      </c>
      <c r="K37" s="57">
        <f t="shared" si="4"/>
        <v>-9.7007664668576299E-2</v>
      </c>
    </row>
    <row r="38" spans="1:11" x14ac:dyDescent="0.2">
      <c r="A38" s="5" t="s">
        <v>39</v>
      </c>
      <c r="B38" s="57">
        <f>(Index!B38/Index!B37-1)*100</f>
        <v>8.989212944465752E-2</v>
      </c>
      <c r="C38" s="17">
        <f>Index!B38/Index!B30*100</f>
        <v>100.0399321154038</v>
      </c>
      <c r="D38" s="6">
        <f>Index!G38/Index!G30*100</f>
        <v>98.321167883211686</v>
      </c>
      <c r="E38" s="17">
        <f>'Item weights'!B$8</f>
        <v>1000</v>
      </c>
      <c r="F38" s="6">
        <f>'Item weights'!G$8</f>
        <v>97.4</v>
      </c>
      <c r="G38" s="17">
        <f t="shared" si="0"/>
        <v>100.08989212944466</v>
      </c>
      <c r="H38" s="6">
        <f t="shared" si="1"/>
        <v>98.950571938293635</v>
      </c>
      <c r="I38" s="17">
        <f t="shared" si="2"/>
        <v>1000</v>
      </c>
      <c r="J38" s="6">
        <f t="shared" si="3"/>
        <v>96.828791041990485</v>
      </c>
      <c r="K38" s="57">
        <f t="shared" si="4"/>
        <v>-0.10161485050056673</v>
      </c>
    </row>
    <row r="39" spans="1:11" x14ac:dyDescent="0.2">
      <c r="A39" s="5" t="s">
        <v>40</v>
      </c>
      <c r="B39" s="57">
        <f>(Index!B39/Index!B38-1)*100</f>
        <v>0.38918271629577728</v>
      </c>
      <c r="C39" s="17">
        <f>Index!B39/Index!B30*100</f>
        <v>100.42927024059098</v>
      </c>
      <c r="D39" s="6">
        <f>Index!G39/Index!G30*100</f>
        <v>99.332638164754954</v>
      </c>
      <c r="E39" s="17">
        <f>'Item weights'!B$8</f>
        <v>1000</v>
      </c>
      <c r="F39" s="6">
        <f>'Item weights'!G$8</f>
        <v>97.4</v>
      </c>
      <c r="G39" s="17">
        <f t="shared" si="0"/>
        <v>100.38918271629578</v>
      </c>
      <c r="H39" s="6">
        <f t="shared" si="1"/>
        <v>101.02874111782798</v>
      </c>
      <c r="I39" s="17">
        <f t="shared" si="2"/>
        <v>1000</v>
      </c>
      <c r="J39" s="6">
        <f t="shared" si="3"/>
        <v>95.726591865112482</v>
      </c>
      <c r="K39" s="57">
        <f t="shared" si="4"/>
        <v>9.8477881121178334E-2</v>
      </c>
    </row>
    <row r="40" spans="1:11" x14ac:dyDescent="0.2">
      <c r="A40" s="5" t="s">
        <v>41</v>
      </c>
      <c r="B40" s="57">
        <f>(Index!B40/Index!B39-1)*100</f>
        <v>0.24850894632206799</v>
      </c>
      <c r="C40" s="17">
        <f>Index!B40/Index!B30*100</f>
        <v>100.67884596186482</v>
      </c>
      <c r="D40" s="6">
        <f>Index!G40/Index!G30*100</f>
        <v>100.91762252346193</v>
      </c>
      <c r="E40" s="17">
        <f>'Item weights'!B$8</f>
        <v>1000</v>
      </c>
      <c r="F40" s="6">
        <f>'Item weights'!G$8</f>
        <v>97.4</v>
      </c>
      <c r="G40" s="17">
        <f t="shared" si="0"/>
        <v>100.24850894632206</v>
      </c>
      <c r="H40" s="6">
        <f t="shared" si="1"/>
        <v>101.59563300440897</v>
      </c>
      <c r="I40" s="17">
        <f t="shared" si="2"/>
        <v>1000</v>
      </c>
      <c r="J40" s="6">
        <f t="shared" si="3"/>
        <v>96.336445879467746</v>
      </c>
      <c r="K40" s="57">
        <f t="shared" si="4"/>
        <v>0.15371761257273694</v>
      </c>
    </row>
    <row r="41" spans="1:11" x14ac:dyDescent="0.2">
      <c r="A41" s="7" t="s">
        <v>42</v>
      </c>
      <c r="B41" s="56">
        <f>(Index!B41/Index!B40-1)*100</f>
        <v>-8.9241447694587972E-2</v>
      </c>
      <c r="C41" s="18">
        <f>Index!B41/Index!B30*100</f>
        <v>100.58899870220625</v>
      </c>
      <c r="D41" s="8">
        <f>Index!G41/Index!G30*100</f>
        <v>100.74035453597496</v>
      </c>
      <c r="E41" s="18">
        <f>'Item weights'!B$8</f>
        <v>1000</v>
      </c>
      <c r="F41" s="8">
        <f>'Item weights'!G$8</f>
        <v>97.4</v>
      </c>
      <c r="G41" s="18">
        <f t="shared" si="0"/>
        <v>99.91075855230541</v>
      </c>
      <c r="H41" s="8">
        <f t="shared" si="1"/>
        <v>99.824343872700965</v>
      </c>
      <c r="I41" s="18">
        <f t="shared" si="2"/>
        <v>1000</v>
      </c>
      <c r="J41" s="8">
        <f t="shared" si="3"/>
        <v>97.63100023522685</v>
      </c>
      <c r="K41" s="56">
        <f t="shared" si="4"/>
        <v>-1.7149483405651159E-2</v>
      </c>
    </row>
    <row r="42" spans="1:11" x14ac:dyDescent="0.2">
      <c r="A42" s="13" t="s">
        <v>43</v>
      </c>
      <c r="B42" s="55">
        <f>(Index!B42/Index!B41-1)*100</f>
        <v>0.54585152838426687</v>
      </c>
      <c r="C42" s="19">
        <f>Index!B42/Index!B30*100</f>
        <v>101.13806528900868</v>
      </c>
      <c r="D42" s="14">
        <f>Index!G42/Index!G30*100</f>
        <v>102.55474452554742</v>
      </c>
      <c r="E42" s="19">
        <f>'Item weights'!B$8</f>
        <v>1000</v>
      </c>
      <c r="F42" s="14">
        <f>'Item weights'!G$8</f>
        <v>97.4</v>
      </c>
      <c r="G42" s="19">
        <f t="shared" si="0"/>
        <v>100.54585152838426</v>
      </c>
      <c r="H42" s="14">
        <f t="shared" si="1"/>
        <v>101.80105579132595</v>
      </c>
      <c r="I42" s="19">
        <f t="shared" si="2"/>
        <v>1000</v>
      </c>
      <c r="J42" s="14">
        <f t="shared" si="3"/>
        <v>97.54655736113564</v>
      </c>
      <c r="K42" s="55">
        <f t="shared" si="4"/>
        <v>0.17568679205918236</v>
      </c>
    </row>
    <row r="44" spans="1:11" x14ac:dyDescent="0.2">
      <c r="A44" s="3" t="s">
        <v>44</v>
      </c>
    </row>
    <row r="45" spans="1:11" x14ac:dyDescent="0.2">
      <c r="A45" s="4" t="s">
        <v>45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Item weights</vt:lpstr>
      <vt:lpstr>Aggregation</vt:lpstr>
      <vt:lpstr>Non-consistency</vt:lpstr>
      <vt:lpstr>Re-referencing (1)</vt:lpstr>
      <vt:lpstr>Re-referencing (2)</vt:lpstr>
      <vt:lpstr>Disaggregation (1)</vt:lpstr>
      <vt:lpstr>Disaggregation (2)</vt:lpstr>
      <vt:lpstr>Monthly rate</vt:lpstr>
      <vt:lpstr>Annual rate</vt:lpstr>
      <vt:lpstr>Base effect</vt:lpstr>
      <vt:lpstr>Annual average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Silvia (ESTAT)</dc:creator>
  <cp:lastModifiedBy>SANTOS Silvia (ESTAT)</cp:lastModifiedBy>
  <cp:lastPrinted>2017-02-21T15:32:26Z</cp:lastPrinted>
  <dcterms:created xsi:type="dcterms:W3CDTF">2017-02-21T13:44:59Z</dcterms:created>
  <dcterms:modified xsi:type="dcterms:W3CDTF">2018-01-30T08:27:50Z</dcterms:modified>
</cp:coreProperties>
</file>