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ource\ncCTM\src\Presentation\CTM.Win\DataTemplate\Entrust\"/>
    </mc:Choice>
  </mc:AlternateContent>
  <bookViews>
    <workbookView xWindow="0" yWindow="0" windowWidth="28800" windowHeight="12750"/>
  </bookViews>
  <sheets>
    <sheet name="当日委托--国泰普通" sheetId="1" r:id="rId1"/>
  </sheets>
  <calcPr calcId="152511"/>
</workbook>
</file>

<file path=xl/calcChain.xml><?xml version="1.0" encoding="utf-8"?>
<calcChain xmlns="http://schemas.openxmlformats.org/spreadsheetml/2006/main">
  <c r="N4" i="1" l="1"/>
  <c r="M4" i="1"/>
  <c r="L4" i="1"/>
  <c r="K4" i="1"/>
  <c r="H4" i="1"/>
  <c r="E4" i="1"/>
  <c r="D4" i="1"/>
  <c r="C4" i="1"/>
  <c r="B4" i="1"/>
  <c r="A4" i="1"/>
  <c r="N3" i="1"/>
  <c r="M3" i="1"/>
  <c r="L3" i="1"/>
  <c r="K3" i="1"/>
  <c r="H3" i="1"/>
  <c r="E3" i="1"/>
  <c r="D3" i="1"/>
  <c r="C3" i="1"/>
  <c r="B3" i="1"/>
  <c r="A3" i="1"/>
  <c r="N2" i="1"/>
  <c r="M2" i="1"/>
  <c r="L2" i="1"/>
  <c r="K2" i="1"/>
  <c r="H2" i="1"/>
  <c r="E2" i="1"/>
  <c r="D2" i="1"/>
  <c r="C2" i="1"/>
  <c r="B2" i="1"/>
  <c r="A2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<sst xmlns="http://schemas.openxmlformats.org/spreadsheetml/2006/main" count="4" uniqueCount="4">
  <si>
    <t>交易类别</t>
    <phoneticPr fontId="18" type="noConversion"/>
  </si>
  <si>
    <t>日内</t>
    <phoneticPr fontId="18" type="noConversion"/>
  </si>
  <si>
    <t>波段</t>
    <phoneticPr fontId="18" type="noConversion"/>
  </si>
  <si>
    <t>目标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</si>
</sst>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O5" sqref="O5"/>
    </sheetView>
  </sheetViews>
  <sheetFormatPr defaultRowHeight="14.25" x14ac:dyDescent="0.2"/>
  <sheetData>
    <row r="1" spans="1:15" x14ac:dyDescent="0.2">
      <c r="A1" t="str">
        <f>"委托日期"</f>
        <v>委托日期</v>
      </c>
      <c r="B1" t="str">
        <f>"委托时间"</f>
        <v>委托时间</v>
      </c>
      <c r="C1" t="str">
        <f>"证券代码"</f>
        <v>证券代码</v>
      </c>
      <c r="D1" t="str">
        <f>"证券名称"</f>
        <v>证券名称</v>
      </c>
      <c r="E1" t="str">
        <f>"买卖标志"</f>
        <v>买卖标志</v>
      </c>
      <c r="F1" t="str">
        <f>"委托价格"</f>
        <v>委托价格</v>
      </c>
      <c r="G1" t="str">
        <f>"委托数量"</f>
        <v>委托数量</v>
      </c>
      <c r="H1" t="str">
        <f>"委托编号"</f>
        <v>委托编号</v>
      </c>
      <c r="I1" t="str">
        <f>"成交数量"</f>
        <v>成交数量</v>
      </c>
      <c r="J1" t="str">
        <f>"撤单数量"</f>
        <v>撤单数量</v>
      </c>
      <c r="K1" t="str">
        <f>"状态说明"</f>
        <v>状态说明</v>
      </c>
      <c r="L1" t="str">
        <f>"撤单标志"</f>
        <v>撤单标志</v>
      </c>
      <c r="M1" t="str">
        <f>"股东代码"</f>
        <v>股东代码</v>
      </c>
      <c r="N1" t="str">
        <f>"操作日期"</f>
        <v>操作日期</v>
      </c>
      <c r="O1" t="s">
        <v>0</v>
      </c>
    </row>
    <row r="2" spans="1:15" x14ac:dyDescent="0.2">
      <c r="A2" t="str">
        <f t="shared" ref="A2:A4" si="0">"20170301"</f>
        <v>20170301</v>
      </c>
      <c r="B2" t="str">
        <f>"14:34:37"</f>
        <v>14:34:37</v>
      </c>
      <c r="C2" t="str">
        <f t="shared" ref="C2:C4" si="1">"002798"</f>
        <v>002798</v>
      </c>
      <c r="D2" t="str">
        <f t="shared" ref="D2:D4" si="2">"帝王洁具"</f>
        <v>帝王洁具</v>
      </c>
      <c r="E2" t="str">
        <f t="shared" ref="E2:E4" si="3">"证券卖出"</f>
        <v>证券卖出</v>
      </c>
      <c r="F2">
        <v>58.35</v>
      </c>
      <c r="G2">
        <v>4300</v>
      </c>
      <c r="H2" t="str">
        <f>"270613"</f>
        <v>270613</v>
      </c>
      <c r="I2">
        <v>4300</v>
      </c>
      <c r="J2">
        <v>0</v>
      </c>
      <c r="K2" t="str">
        <f>"已成"</f>
        <v>已成</v>
      </c>
      <c r="L2" t="str">
        <f t="shared" ref="L2:L4" si="4">"正常"</f>
        <v>正常</v>
      </c>
      <c r="M2" t="str">
        <f t="shared" ref="M2:M4" si="5">"0208635819"</f>
        <v>0208635819</v>
      </c>
      <c r="N2" t="str">
        <f t="shared" ref="N2:N4" si="6">"20170301"</f>
        <v>20170301</v>
      </c>
      <c r="O2" t="s">
        <v>1</v>
      </c>
    </row>
    <row r="3" spans="1:15" x14ac:dyDescent="0.2">
      <c r="A3" t="str">
        <f t="shared" si="0"/>
        <v>20170301</v>
      </c>
      <c r="B3" t="str">
        <f>"14:35:49"</f>
        <v>14:35:49</v>
      </c>
      <c r="C3" t="str">
        <f t="shared" si="1"/>
        <v>002798</v>
      </c>
      <c r="D3" t="str">
        <f t="shared" si="2"/>
        <v>帝王洁具</v>
      </c>
      <c r="E3" t="str">
        <f t="shared" si="3"/>
        <v>证券卖出</v>
      </c>
      <c r="F3">
        <v>58.18</v>
      </c>
      <c r="G3">
        <v>2000</v>
      </c>
      <c r="H3" t="str">
        <f>"271679"</f>
        <v>271679</v>
      </c>
      <c r="I3">
        <v>2000</v>
      </c>
      <c r="J3">
        <v>0</v>
      </c>
      <c r="K3" t="str">
        <f>"已成"</f>
        <v>已成</v>
      </c>
      <c r="L3" t="str">
        <f t="shared" si="4"/>
        <v>正常</v>
      </c>
      <c r="M3" t="str">
        <f t="shared" si="5"/>
        <v>0208635819</v>
      </c>
      <c r="N3" t="str">
        <f t="shared" si="6"/>
        <v>20170301</v>
      </c>
      <c r="O3" t="s">
        <v>2</v>
      </c>
    </row>
    <row r="4" spans="1:15" x14ac:dyDescent="0.2">
      <c r="A4" t="str">
        <f t="shared" si="0"/>
        <v>20170301</v>
      </c>
      <c r="B4" t="str">
        <f>"14:37:59"</f>
        <v>14:37:59</v>
      </c>
      <c r="C4" t="str">
        <f t="shared" si="1"/>
        <v>002798</v>
      </c>
      <c r="D4" t="str">
        <f t="shared" si="2"/>
        <v>帝王洁具</v>
      </c>
      <c r="E4" t="str">
        <f t="shared" si="3"/>
        <v>证券卖出</v>
      </c>
      <c r="F4">
        <v>58.58</v>
      </c>
      <c r="G4">
        <v>8000</v>
      </c>
      <c r="H4" t="str">
        <f>"273461"</f>
        <v>273461</v>
      </c>
      <c r="I4">
        <v>2800</v>
      </c>
      <c r="J4">
        <v>5200</v>
      </c>
      <c r="K4" t="str">
        <f>"部撤"</f>
        <v>部撤</v>
      </c>
      <c r="L4" t="str">
        <f t="shared" si="4"/>
        <v>正常</v>
      </c>
      <c r="M4" t="str">
        <f t="shared" si="5"/>
        <v>0208635819</v>
      </c>
      <c r="N4" t="str">
        <f t="shared" si="6"/>
        <v>20170301</v>
      </c>
      <c r="O4" t="s">
        <v>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当日委托--国泰普通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Ethan Colin</cp:lastModifiedBy>
  <dcterms:created xsi:type="dcterms:W3CDTF">2016-07-13T07:14:58Z</dcterms:created>
  <dcterms:modified xsi:type="dcterms:W3CDTF">2017-03-01T07:22:15Z</dcterms:modified>
</cp:coreProperties>
</file>