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Repo\CTM\CTM.Win\DataImportTemplate\Delivery\"/>
    </mc:Choice>
  </mc:AlternateContent>
  <bookViews>
    <workbookView xWindow="360" yWindow="105" windowWidth="28035" windowHeight="12330"/>
  </bookViews>
  <sheets>
    <sheet name="交割单--国金普通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A2" i="1"/>
  <c r="B2" i="1"/>
  <c r="C2" i="1"/>
  <c r="D2" i="1"/>
  <c r="L2" i="1"/>
  <c r="M2" i="1"/>
  <c r="N2" i="1"/>
  <c r="A3" i="1"/>
  <c r="B3" i="1"/>
  <c r="C3" i="1"/>
  <c r="D3" i="1"/>
  <c r="L3" i="1"/>
  <c r="M3" i="1"/>
  <c r="N3" i="1"/>
  <c r="A4" i="1"/>
  <c r="B4" i="1"/>
  <c r="C4" i="1"/>
  <c r="D4" i="1"/>
  <c r="L4" i="1"/>
  <c r="M4" i="1"/>
  <c r="N4" i="1"/>
</calcChain>
</file>

<file path=xl/sharedStrings.xml><?xml version="1.0" encoding="utf-8"?>
<sst xmlns="http://schemas.openxmlformats.org/spreadsheetml/2006/main" count="4" uniqueCount="4">
  <si>
    <t>交易类别</t>
    <phoneticPr fontId="18" type="noConversion"/>
  </si>
  <si>
    <t>日内</t>
    <phoneticPr fontId="18" type="noConversion"/>
  </si>
  <si>
    <t>目标</t>
    <phoneticPr fontId="18" type="noConversion"/>
  </si>
  <si>
    <t>波段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</si>
</sst>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F23" sqref="F23"/>
    </sheetView>
  </sheetViews>
  <sheetFormatPr defaultRowHeight="13.5" x14ac:dyDescent="0.15"/>
  <cols>
    <col min="14" max="14" width="40.75" customWidth="1"/>
  </cols>
  <sheetData>
    <row r="1" spans="1:15" x14ac:dyDescent="0.15">
      <c r="A1" t="str">
        <f>"成交日期"</f>
        <v>成交日期</v>
      </c>
      <c r="B1" t="str">
        <f>"证券代码"</f>
        <v>证券代码</v>
      </c>
      <c r="C1" t="str">
        <f>"证券名称"</f>
        <v>证券名称</v>
      </c>
      <c r="D1" t="str">
        <f>"买卖标志"</f>
        <v>买卖标志</v>
      </c>
      <c r="E1" t="str">
        <f>"成交数量"</f>
        <v>成交数量</v>
      </c>
      <c r="F1" t="str">
        <f>"成交价格"</f>
        <v>成交价格</v>
      </c>
      <c r="G1" t="str">
        <f>"成交金额"</f>
        <v>成交金额</v>
      </c>
      <c r="H1" t="str">
        <f>"发生金额"</f>
        <v>发生金额</v>
      </c>
      <c r="I1" t="str">
        <f>"佣金"</f>
        <v>佣金</v>
      </c>
      <c r="J1" t="str">
        <f>"印花税"</f>
        <v>印花税</v>
      </c>
      <c r="K1" t="str">
        <f>"过户费"</f>
        <v>过户费</v>
      </c>
      <c r="L1" t="str">
        <f>"成交编号"</f>
        <v>成交编号</v>
      </c>
      <c r="M1" t="str">
        <f>"股东代码"</f>
        <v>股东代码</v>
      </c>
      <c r="N1" t="str">
        <f>"备注"</f>
        <v>备注</v>
      </c>
      <c r="O1" t="s">
        <v>0</v>
      </c>
    </row>
    <row r="2" spans="1:15" x14ac:dyDescent="0.15">
      <c r="A2" t="str">
        <f>"20160503"</f>
        <v>20160503</v>
      </c>
      <c r="B2" t="str">
        <f>"204001"</f>
        <v>204001</v>
      </c>
      <c r="C2" t="str">
        <f>"GC001"</f>
        <v>GC001</v>
      </c>
      <c r="D2" t="str">
        <f>"卖出"</f>
        <v>卖出</v>
      </c>
      <c r="E2">
        <v>73000</v>
      </c>
      <c r="F2">
        <v>1.66</v>
      </c>
      <c r="G2">
        <v>7300000</v>
      </c>
      <c r="H2">
        <v>-7300073</v>
      </c>
      <c r="I2">
        <v>73</v>
      </c>
      <c r="J2">
        <v>0</v>
      </c>
      <c r="K2">
        <v>0</v>
      </c>
      <c r="L2" t="str">
        <f>"1346"</f>
        <v>1346</v>
      </c>
      <c r="M2" t="str">
        <f t="shared" ref="M2:M4" si="0">"A341049465"</f>
        <v>A341049465</v>
      </c>
      <c r="N2" t="str">
        <f>"融券回购购回日:20160504息:336.61-888880"</f>
        <v>融券回购购回日:20160504息:336.61-888880</v>
      </c>
      <c r="O2" t="s">
        <v>1</v>
      </c>
    </row>
    <row r="3" spans="1:15" x14ac:dyDescent="0.15">
      <c r="A3" t="str">
        <f>"20160504"</f>
        <v>20160504</v>
      </c>
      <c r="B3" t="str">
        <f>"736779"</f>
        <v>736779</v>
      </c>
      <c r="C3" t="str">
        <f>"威龙配号"</f>
        <v>威龙配号</v>
      </c>
      <c r="D3" t="str">
        <f>"买入"</f>
        <v>买入</v>
      </c>
      <c r="E3">
        <v>12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tr">
        <f>"0"</f>
        <v>0</v>
      </c>
      <c r="M3" t="str">
        <f t="shared" si="0"/>
        <v>A341049465</v>
      </c>
      <c r="N3" t="str">
        <f>"起始配号:100036923019"</f>
        <v>起始配号:100036923019</v>
      </c>
      <c r="O3" t="s">
        <v>3</v>
      </c>
    </row>
    <row r="4" spans="1:15" x14ac:dyDescent="0.15">
      <c r="A4" t="str">
        <f>"20160505"</f>
        <v>20160505</v>
      </c>
      <c r="B4" t="str">
        <f>"600019"</f>
        <v>600019</v>
      </c>
      <c r="C4" t="str">
        <f>"宝钢股份"</f>
        <v>宝钢股份</v>
      </c>
      <c r="D4" t="str">
        <f>"买入"</f>
        <v>买入</v>
      </c>
      <c r="E4">
        <v>200000</v>
      </c>
      <c r="F4">
        <v>5.55</v>
      </c>
      <c r="G4">
        <v>1110000</v>
      </c>
      <c r="H4">
        <v>-1110299.71</v>
      </c>
      <c r="I4">
        <v>277.5</v>
      </c>
      <c r="J4">
        <v>0</v>
      </c>
      <c r="K4">
        <v>22.21</v>
      </c>
      <c r="L4" t="str">
        <f>"50"</f>
        <v>50</v>
      </c>
      <c r="M4" t="str">
        <f t="shared" si="0"/>
        <v>A341049465</v>
      </c>
      <c r="N4" t="str">
        <f>"证券买入"</f>
        <v>证券买入</v>
      </c>
      <c r="O4" t="s">
        <v>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交割单--国金普通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2016-05-06T06:20:40Z</dcterms:created>
  <dcterms:modified xsi:type="dcterms:W3CDTF">2016-06-28T09:33:56Z</dcterms:modified>
</cp:coreProperties>
</file>