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当日委托--国泰信用" sheetId="1" r:id="rId1"/>
  </sheets>
  <calcPr calcId="152511"/>
</workbook>
</file>

<file path=xl/calcChain.xml><?xml version="1.0" encoding="utf-8"?>
<calcChain xmlns="http://schemas.openxmlformats.org/spreadsheetml/2006/main">
  <c r="N4" i="1" l="1"/>
  <c r="M4" i="1"/>
  <c r="L4" i="1"/>
  <c r="K4" i="1"/>
  <c r="H4" i="1"/>
  <c r="E4" i="1"/>
  <c r="D4" i="1"/>
  <c r="C4" i="1"/>
  <c r="B4" i="1"/>
  <c r="A4" i="1"/>
  <c r="N3" i="1"/>
  <c r="M3" i="1"/>
  <c r="L3" i="1"/>
  <c r="K3" i="1"/>
  <c r="H3" i="1"/>
  <c r="E3" i="1"/>
  <c r="D3" i="1"/>
  <c r="C3" i="1"/>
  <c r="B3" i="1"/>
  <c r="A3" i="1"/>
  <c r="N2" i="1"/>
  <c r="M2" i="1"/>
  <c r="L2" i="1"/>
  <c r="K2" i="1"/>
  <c r="H2" i="1"/>
  <c r="E2" i="1"/>
  <c r="D2" i="1"/>
  <c r="C2" i="1"/>
  <c r="B2" i="1"/>
  <c r="A2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<sst xmlns="http://schemas.openxmlformats.org/spreadsheetml/2006/main" count="4" uniqueCount="4">
  <si>
    <t>交易类别</t>
    <phoneticPr fontId="1" type="noConversion"/>
  </si>
  <si>
    <t>日内</t>
    <phoneticPr fontId="1" type="noConversion"/>
  </si>
  <si>
    <t>波段</t>
    <phoneticPr fontId="1" type="noConversion"/>
  </si>
  <si>
    <t>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</si>
</sst>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Q15" sqref="Q15"/>
    </sheetView>
  </sheetViews>
  <sheetFormatPr defaultRowHeight="13.5" x14ac:dyDescent="0.15"/>
  <cols>
    <col min="2" max="2" width="11.625" customWidth="1"/>
  </cols>
  <sheetData>
    <row r="1" spans="1:15" x14ac:dyDescent="0.15">
      <c r="A1" s="1" t="str">
        <f>"委托日期"</f>
        <v>委托日期</v>
      </c>
      <c r="B1" s="1" t="str">
        <f>"委托时间"</f>
        <v>委托时间</v>
      </c>
      <c r="C1" s="1" t="str">
        <f>"证券代码"</f>
        <v>证券代码</v>
      </c>
      <c r="D1" s="1" t="str">
        <f>"证券名称"</f>
        <v>证券名称</v>
      </c>
      <c r="E1" s="1" t="str">
        <f>"买卖标志"</f>
        <v>买卖标志</v>
      </c>
      <c r="F1" s="1" t="str">
        <f>"委托价格"</f>
        <v>委托价格</v>
      </c>
      <c r="G1" s="1" t="str">
        <f>"委托数量"</f>
        <v>委托数量</v>
      </c>
      <c r="H1" s="1" t="str">
        <f>"委托编号"</f>
        <v>委托编号</v>
      </c>
      <c r="I1" s="1" t="str">
        <f>"成交数量"</f>
        <v>成交数量</v>
      </c>
      <c r="J1" s="1" t="str">
        <f>"撤单数量"</f>
        <v>撤单数量</v>
      </c>
      <c r="K1" s="1" t="str">
        <f>"状态说明"</f>
        <v>状态说明</v>
      </c>
      <c r="L1" s="1" t="str">
        <f>"撤单标志"</f>
        <v>撤单标志</v>
      </c>
      <c r="M1" s="1" t="str">
        <f>"股东代码"</f>
        <v>股东代码</v>
      </c>
      <c r="N1" s="1" t="str">
        <f>"操作日期"</f>
        <v>操作日期</v>
      </c>
      <c r="O1" t="s">
        <v>0</v>
      </c>
    </row>
    <row r="2" spans="1:15" x14ac:dyDescent="0.15">
      <c r="A2" s="1" t="str">
        <f t="shared" ref="A2:A4" si="0">"20160804"</f>
        <v>20160804</v>
      </c>
      <c r="B2" s="1" t="str">
        <f>"09:38:23"</f>
        <v>09:38:23</v>
      </c>
      <c r="C2" s="1" t="str">
        <f>"002038"</f>
        <v>002038</v>
      </c>
      <c r="D2" s="1" t="str">
        <f>"双鹭药业"</f>
        <v>双鹭药业</v>
      </c>
      <c r="E2" s="1" t="str">
        <f>"融资买入"</f>
        <v>融资买入</v>
      </c>
      <c r="F2" s="1">
        <v>31.52</v>
      </c>
      <c r="G2" s="1">
        <v>20000</v>
      </c>
      <c r="H2" s="1" t="str">
        <f>"11654"</f>
        <v>11654</v>
      </c>
      <c r="I2" s="1">
        <v>20000</v>
      </c>
      <c r="J2" s="1">
        <v>0</v>
      </c>
      <c r="K2" s="1" t="str">
        <f>"已成"</f>
        <v>已成</v>
      </c>
      <c r="L2" s="1" t="str">
        <f t="shared" ref="L2:L4" si="1">"正常"</f>
        <v>正常</v>
      </c>
      <c r="M2" s="1" t="str">
        <f t="shared" ref="M2:M4" si="2">"0604291857"</f>
        <v>0604291857</v>
      </c>
      <c r="N2" s="1" t="str">
        <f t="shared" ref="N2:N4" si="3">"20160804"</f>
        <v>20160804</v>
      </c>
      <c r="O2" t="s">
        <v>1</v>
      </c>
    </row>
    <row r="3" spans="1:15" x14ac:dyDescent="0.15">
      <c r="A3" s="1" t="str">
        <f t="shared" si="0"/>
        <v>20160804</v>
      </c>
      <c r="B3" s="1" t="str">
        <f>"09:42:27"</f>
        <v>09:42:27</v>
      </c>
      <c r="C3" s="1" t="str">
        <f>"002038"</f>
        <v>002038</v>
      </c>
      <c r="D3" s="1" t="str">
        <f>"双鹭药业"</f>
        <v>双鹭药业</v>
      </c>
      <c r="E3" s="1" t="str">
        <f>"融资买入"</f>
        <v>融资买入</v>
      </c>
      <c r="F3" s="1">
        <v>31.45</v>
      </c>
      <c r="G3" s="1">
        <v>20000</v>
      </c>
      <c r="H3" s="1" t="str">
        <f>"14419"</f>
        <v>14419</v>
      </c>
      <c r="I3" s="1">
        <v>20000</v>
      </c>
      <c r="J3" s="1">
        <v>0</v>
      </c>
      <c r="K3" s="1" t="str">
        <f>"已成"</f>
        <v>已成</v>
      </c>
      <c r="L3" s="1" t="str">
        <f t="shared" si="1"/>
        <v>正常</v>
      </c>
      <c r="M3" s="1" t="str">
        <f t="shared" si="2"/>
        <v>0604291857</v>
      </c>
      <c r="N3" s="1" t="str">
        <f t="shared" si="3"/>
        <v>20160804</v>
      </c>
      <c r="O3" t="s">
        <v>2</v>
      </c>
    </row>
    <row r="4" spans="1:15" x14ac:dyDescent="0.15">
      <c r="A4" s="1" t="str">
        <f t="shared" si="0"/>
        <v>20160804</v>
      </c>
      <c r="B4" s="1" t="str">
        <f>"09:43:03"</f>
        <v>09:43:03</v>
      </c>
      <c r="C4" s="1" t="str">
        <f>"002038"</f>
        <v>002038</v>
      </c>
      <c r="D4" s="1" t="str">
        <f>"双鹭药业"</f>
        <v>双鹭药业</v>
      </c>
      <c r="E4" s="1" t="str">
        <f>"融资买入"</f>
        <v>融资买入</v>
      </c>
      <c r="F4" s="1">
        <v>31.46</v>
      </c>
      <c r="G4" s="1">
        <v>120000</v>
      </c>
      <c r="H4" s="1" t="str">
        <f>"14830"</f>
        <v>14830</v>
      </c>
      <c r="I4" s="1">
        <v>120000</v>
      </c>
      <c r="J4" s="1">
        <v>0</v>
      </c>
      <c r="K4" s="1" t="str">
        <f>"已成"</f>
        <v>已成</v>
      </c>
      <c r="L4" s="1" t="str">
        <f t="shared" si="1"/>
        <v>正常</v>
      </c>
      <c r="M4" s="1" t="str">
        <f t="shared" si="2"/>
        <v>0604291857</v>
      </c>
      <c r="N4" s="1" t="str">
        <f t="shared" si="3"/>
        <v>20160804</v>
      </c>
      <c r="O4" t="s">
        <v>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当日委托--国泰信用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2016-08-04T07:45:06Z</dcterms:modified>
</cp:coreProperties>
</file>