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codeName="ThisWorkbook" autoCompressPictures="0"/>
  <bookViews>
    <workbookView xWindow="0" yWindow="-440" windowWidth="38400" windowHeight="24000" activeTab="2"/>
  </bookViews>
  <sheets>
    <sheet name="Id" sheetId="33" r:id="rId1"/>
    <sheet name="Position" sheetId="34" r:id="rId2"/>
    <sheet name="Risk" sheetId="37" r:id="rId3"/>
    <sheet name="DepPositions" sheetId="39" r:id="rId4"/>
    <sheet name="Risk-MSGARCH" sheetId="25" r:id="rId5"/>
    <sheet name="Risk-Backtest" sheetId="27" r:id="rId6"/>
    <sheet name="Performance" sheetId="26" r:id="rId7"/>
    <sheet name="PerformanceBench" sheetId="29" r:id="rId8"/>
    <sheet name="Summary" sheetId="28" r:id="rId9"/>
    <sheet name="Sheet1" sheetId="40" r:id="rId10"/>
  </sheets>
  <definedNames>
    <definedName name="Position">Table2[#All]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" i="37" l="1"/>
  <c r="B50" i="37"/>
  <c r="C50" i="37"/>
  <c r="D50" i="37"/>
  <c r="I50" i="37"/>
  <c r="K50" i="37"/>
  <c r="A51" i="34"/>
  <c r="B51" i="34"/>
  <c r="C51" i="34"/>
  <c r="D51" i="34"/>
  <c r="J51" i="34"/>
  <c r="C8" i="34"/>
  <c r="B6" i="39"/>
  <c r="D8" i="34"/>
  <c r="H8" i="33"/>
  <c r="F9" i="39"/>
  <c r="A6" i="39"/>
  <c r="C53" i="37"/>
  <c r="B53" i="37"/>
  <c r="A53" i="37"/>
  <c r="C52" i="37"/>
  <c r="B52" i="37"/>
  <c r="A52" i="37"/>
  <c r="C51" i="37"/>
  <c r="B51" i="37"/>
  <c r="A51" i="37"/>
  <c r="C49" i="37"/>
  <c r="B49" i="37"/>
  <c r="A49" i="37"/>
  <c r="C48" i="37"/>
  <c r="B48" i="37"/>
  <c r="A48" i="37"/>
  <c r="C47" i="37"/>
  <c r="B47" i="37"/>
  <c r="A47" i="37"/>
  <c r="C46" i="37"/>
  <c r="B46" i="37"/>
  <c r="A46" i="37"/>
  <c r="C45" i="37"/>
  <c r="B45" i="37"/>
  <c r="A45" i="37"/>
  <c r="C44" i="37"/>
  <c r="B44" i="37"/>
  <c r="A44" i="37"/>
  <c r="C43" i="37"/>
  <c r="B43" i="37"/>
  <c r="A43" i="37"/>
  <c r="C42" i="37"/>
  <c r="B42" i="37"/>
  <c r="A42" i="37"/>
  <c r="C41" i="37"/>
  <c r="B41" i="37"/>
  <c r="A41" i="37"/>
  <c r="C40" i="37"/>
  <c r="B40" i="37"/>
  <c r="A40" i="37"/>
  <c r="C39" i="37"/>
  <c r="B39" i="37"/>
  <c r="A39" i="37"/>
  <c r="C38" i="37"/>
  <c r="B38" i="37"/>
  <c r="A38" i="37"/>
  <c r="C37" i="37"/>
  <c r="B37" i="37"/>
  <c r="A37" i="37"/>
  <c r="C36" i="37"/>
  <c r="B36" i="37"/>
  <c r="A36" i="37"/>
  <c r="C35" i="37"/>
  <c r="B35" i="37"/>
  <c r="A35" i="37"/>
  <c r="C34" i="37"/>
  <c r="B34" i="37"/>
  <c r="A34" i="37"/>
  <c r="C33" i="37"/>
  <c r="B33" i="37"/>
  <c r="A33" i="37"/>
  <c r="C32" i="37"/>
  <c r="B32" i="37"/>
  <c r="A32" i="37"/>
  <c r="C31" i="37"/>
  <c r="B31" i="37"/>
  <c r="A31" i="37"/>
  <c r="C30" i="37"/>
  <c r="B30" i="37"/>
  <c r="A30" i="37"/>
  <c r="C29" i="37"/>
  <c r="B29" i="37"/>
  <c r="A29" i="37"/>
  <c r="C28" i="37"/>
  <c r="B28" i="37"/>
  <c r="A28" i="37"/>
  <c r="C27" i="37"/>
  <c r="B27" i="37"/>
  <c r="A27" i="37"/>
  <c r="C26" i="37"/>
  <c r="B26" i="37"/>
  <c r="A26" i="37"/>
  <c r="C25" i="37"/>
  <c r="B25" i="37"/>
  <c r="A25" i="37"/>
  <c r="C24" i="37"/>
  <c r="B24" i="37"/>
  <c r="A24" i="37"/>
  <c r="C23" i="37"/>
  <c r="B23" i="37"/>
  <c r="A23" i="37"/>
  <c r="C22" i="37"/>
  <c r="B22" i="37"/>
  <c r="A22" i="37"/>
  <c r="C21" i="37"/>
  <c r="B21" i="37"/>
  <c r="A21" i="37"/>
  <c r="C20" i="37"/>
  <c r="B20" i="37"/>
  <c r="A20" i="37"/>
  <c r="C19" i="37"/>
  <c r="B19" i="37"/>
  <c r="A19" i="37"/>
  <c r="C18" i="37"/>
  <c r="B18" i="37"/>
  <c r="A18" i="37"/>
  <c r="C17" i="37"/>
  <c r="B17" i="37"/>
  <c r="A17" i="37"/>
  <c r="C16" i="37"/>
  <c r="B16" i="37"/>
  <c r="A16" i="37"/>
  <c r="C15" i="37"/>
  <c r="B15" i="37"/>
  <c r="A15" i="37"/>
  <c r="C14" i="37"/>
  <c r="B14" i="37"/>
  <c r="A14" i="37"/>
  <c r="C13" i="37"/>
  <c r="B13" i="37"/>
  <c r="A13" i="37"/>
  <c r="C12" i="37"/>
  <c r="B12" i="37"/>
  <c r="A12" i="37"/>
  <c r="C11" i="37"/>
  <c r="B11" i="37"/>
  <c r="A11" i="37"/>
  <c r="C10" i="37"/>
  <c r="B10" i="37"/>
  <c r="A10" i="37"/>
  <c r="C9" i="37"/>
  <c r="B9" i="37"/>
  <c r="A9" i="37"/>
  <c r="C8" i="37"/>
  <c r="B8" i="37"/>
  <c r="A8" i="37"/>
  <c r="C7" i="37"/>
  <c r="B7" i="37"/>
  <c r="A7" i="37"/>
  <c r="C6" i="37"/>
  <c r="B6" i="37"/>
  <c r="A6" i="37"/>
  <c r="C5" i="37"/>
  <c r="B5" i="37"/>
  <c r="A5" i="37"/>
  <c r="C4" i="37"/>
  <c r="B4" i="37"/>
  <c r="A4" i="37"/>
  <c r="C3" i="37"/>
  <c r="B3" i="37"/>
  <c r="A3" i="37"/>
  <c r="C2" i="37"/>
  <c r="B2" i="37"/>
  <c r="A2" i="37"/>
  <c r="C53" i="34"/>
  <c r="D53" i="34"/>
  <c r="B53" i="34"/>
  <c r="A53" i="34"/>
  <c r="C52" i="34"/>
  <c r="D52" i="34"/>
  <c r="B52" i="34"/>
  <c r="A52" i="34"/>
  <c r="C50" i="34"/>
  <c r="D50" i="34"/>
  <c r="B50" i="34"/>
  <c r="A50" i="34"/>
  <c r="C49" i="34"/>
  <c r="D49" i="34"/>
  <c r="B49" i="34"/>
  <c r="A49" i="34"/>
  <c r="C48" i="34"/>
  <c r="D48" i="34"/>
  <c r="B48" i="34"/>
  <c r="A48" i="34"/>
  <c r="C47" i="34"/>
  <c r="D47" i="34"/>
  <c r="B47" i="34"/>
  <c r="A47" i="34"/>
  <c r="C46" i="34"/>
  <c r="D46" i="34"/>
  <c r="B46" i="34"/>
  <c r="A46" i="34"/>
  <c r="C45" i="34"/>
  <c r="D45" i="34"/>
  <c r="B45" i="34"/>
  <c r="A45" i="34"/>
  <c r="C44" i="34"/>
  <c r="D44" i="34"/>
  <c r="B44" i="34"/>
  <c r="A44" i="34"/>
  <c r="C43" i="34"/>
  <c r="D43" i="34"/>
  <c r="B43" i="34"/>
  <c r="A43" i="34"/>
  <c r="C42" i="34"/>
  <c r="D42" i="34"/>
  <c r="B42" i="34"/>
  <c r="A42" i="34"/>
  <c r="C41" i="34"/>
  <c r="D41" i="34"/>
  <c r="B41" i="34"/>
  <c r="A41" i="34"/>
  <c r="C40" i="34"/>
  <c r="D40" i="34"/>
  <c r="B40" i="34"/>
  <c r="A40" i="34"/>
  <c r="C39" i="34"/>
  <c r="D39" i="34"/>
  <c r="B39" i="34"/>
  <c r="A39" i="34"/>
  <c r="C38" i="34"/>
  <c r="D38" i="34"/>
  <c r="B38" i="34"/>
  <c r="A38" i="34"/>
  <c r="C37" i="34"/>
  <c r="D37" i="34"/>
  <c r="B37" i="34"/>
  <c r="A37" i="34"/>
  <c r="C36" i="34"/>
  <c r="D36" i="34"/>
  <c r="B36" i="34"/>
  <c r="A36" i="34"/>
  <c r="C35" i="34"/>
  <c r="D35" i="34"/>
  <c r="B35" i="34"/>
  <c r="A35" i="34"/>
  <c r="C34" i="34"/>
  <c r="D34" i="34"/>
  <c r="B34" i="34"/>
  <c r="A34" i="34"/>
  <c r="C33" i="34"/>
  <c r="D33" i="34"/>
  <c r="B33" i="34"/>
  <c r="A33" i="34"/>
  <c r="C32" i="34"/>
  <c r="D32" i="34"/>
  <c r="B32" i="34"/>
  <c r="A32" i="34"/>
  <c r="C31" i="34"/>
  <c r="D31" i="34"/>
  <c r="B31" i="34"/>
  <c r="A31" i="34"/>
  <c r="C30" i="34"/>
  <c r="D30" i="34"/>
  <c r="B30" i="34"/>
  <c r="A30" i="34"/>
  <c r="C29" i="34"/>
  <c r="D29" i="34"/>
  <c r="B29" i="34"/>
  <c r="A29" i="34"/>
  <c r="C28" i="34"/>
  <c r="D28" i="34"/>
  <c r="B28" i="34"/>
  <c r="A28" i="34"/>
  <c r="C27" i="34"/>
  <c r="D27" i="34"/>
  <c r="B27" i="34"/>
  <c r="A27" i="34"/>
  <c r="C26" i="34"/>
  <c r="D26" i="34"/>
  <c r="B26" i="34"/>
  <c r="A26" i="34"/>
  <c r="C25" i="34"/>
  <c r="D25" i="34"/>
  <c r="B25" i="34"/>
  <c r="A25" i="34"/>
  <c r="C24" i="34"/>
  <c r="D24" i="34"/>
  <c r="B24" i="34"/>
  <c r="A24" i="34"/>
  <c r="C23" i="34"/>
  <c r="D23" i="34"/>
  <c r="B23" i="34"/>
  <c r="A23" i="34"/>
  <c r="C22" i="34"/>
  <c r="D22" i="34"/>
  <c r="B22" i="34"/>
  <c r="A22" i="34"/>
  <c r="C21" i="34"/>
  <c r="D21" i="34"/>
  <c r="B21" i="34"/>
  <c r="A21" i="34"/>
  <c r="C20" i="34"/>
  <c r="D20" i="34"/>
  <c r="B20" i="34"/>
  <c r="A20" i="34"/>
  <c r="C19" i="34"/>
  <c r="D19" i="34"/>
  <c r="B19" i="34"/>
  <c r="A19" i="34"/>
  <c r="C18" i="34"/>
  <c r="D18" i="34"/>
  <c r="B18" i="34"/>
  <c r="A18" i="34"/>
  <c r="C17" i="34"/>
  <c r="D17" i="34"/>
  <c r="B17" i="34"/>
  <c r="A17" i="34"/>
  <c r="C16" i="34"/>
  <c r="D16" i="34"/>
  <c r="B16" i="34"/>
  <c r="A16" i="34"/>
  <c r="C15" i="34"/>
  <c r="D15" i="34"/>
  <c r="B15" i="34"/>
  <c r="A15" i="34"/>
  <c r="C14" i="34"/>
  <c r="D14" i="34"/>
  <c r="B14" i="34"/>
  <c r="A14" i="34"/>
  <c r="C13" i="34"/>
  <c r="D13" i="34"/>
  <c r="B13" i="34"/>
  <c r="A13" i="34"/>
  <c r="C12" i="34"/>
  <c r="D12" i="34"/>
  <c r="B12" i="34"/>
  <c r="A12" i="34"/>
  <c r="C11" i="34"/>
  <c r="D11" i="34"/>
  <c r="B11" i="34"/>
  <c r="A11" i="34"/>
  <c r="C10" i="34"/>
  <c r="D10" i="34"/>
  <c r="B10" i="34"/>
  <c r="A10" i="34"/>
  <c r="C9" i="34"/>
  <c r="D9" i="34"/>
  <c r="B9" i="34"/>
  <c r="A9" i="34"/>
  <c r="B8" i="34"/>
  <c r="A8" i="34"/>
  <c r="C7" i="34"/>
  <c r="D7" i="34"/>
  <c r="B7" i="34"/>
  <c r="A7" i="34"/>
  <c r="C6" i="34"/>
  <c r="D6" i="34"/>
  <c r="B6" i="34"/>
  <c r="A6" i="34"/>
  <c r="C5" i="34"/>
  <c r="D5" i="34"/>
  <c r="B5" i="34"/>
  <c r="A5" i="34"/>
  <c r="C4" i="34"/>
  <c r="D4" i="34"/>
  <c r="B4" i="34"/>
  <c r="A4" i="34"/>
  <c r="C3" i="34"/>
  <c r="D3" i="34"/>
  <c r="B3" i="34"/>
  <c r="A3" i="34"/>
  <c r="C2" i="34"/>
  <c r="D2" i="34"/>
  <c r="B2" i="34"/>
  <c r="A2" i="34"/>
</calcChain>
</file>

<file path=xl/comments1.xml><?xml version="1.0" encoding="utf-8"?>
<comments xmlns="http://schemas.openxmlformats.org/spreadsheetml/2006/main">
  <authors>
    <author>ml ml</author>
  </authors>
  <commentList>
    <comment ref="C1" authorId="0">
      <text>
        <r>
          <rPr>
            <b/>
            <sz val="9"/>
            <color indexed="81"/>
            <rFont val="Calibri"/>
            <family val="2"/>
          </rPr>
          <t>ml ml:</t>
        </r>
        <r>
          <rPr>
            <sz val="9"/>
            <color indexed="81"/>
            <rFont val="Calibri"/>
            <family val="2"/>
          </rPr>
          <t xml:space="preserve">
red = too short time series for the consideration of the cumulative simulation i.e. no diversification benefits are considered</t>
        </r>
      </text>
    </comment>
  </commentList>
</comments>
</file>

<file path=xl/sharedStrings.xml><?xml version="1.0" encoding="utf-8"?>
<sst xmlns="http://schemas.openxmlformats.org/spreadsheetml/2006/main" count="482" uniqueCount="333">
  <si>
    <t>Name</t>
  </si>
  <si>
    <t>Volume</t>
  </si>
  <si>
    <t>Value</t>
  </si>
  <si>
    <t>LIT</t>
  </si>
  <si>
    <t>BOTZ</t>
  </si>
  <si>
    <t>ARGT</t>
  </si>
  <si>
    <t>FINX</t>
  </si>
  <si>
    <t>AVAV</t>
  </si>
  <si>
    <t>Nr.</t>
  </si>
  <si>
    <t>barchart</t>
  </si>
  <si>
    <t>ACBFF</t>
  </si>
  <si>
    <t>SPVNF</t>
  </si>
  <si>
    <t>SNCGF</t>
  </si>
  <si>
    <t>AAPL</t>
  </si>
  <si>
    <t>EWY</t>
  </si>
  <si>
    <t>EPU</t>
  </si>
  <si>
    <t>EMFM</t>
  </si>
  <si>
    <t>Bloomberg</t>
  </si>
  <si>
    <t>ISIN</t>
  </si>
  <si>
    <t>WKN</t>
  </si>
  <si>
    <t>CNNRF</t>
  </si>
  <si>
    <t>NWKRF</t>
  </si>
  <si>
    <t>barchart.length</t>
  </si>
  <si>
    <t>bloomberg.length</t>
  </si>
  <si>
    <t>ClosePrice</t>
  </si>
  <si>
    <t>Portfolio:</t>
  </si>
  <si>
    <t>GELYF</t>
  </si>
  <si>
    <t>BYDDF</t>
  </si>
  <si>
    <t>ITEQ</t>
  </si>
  <si>
    <t>PAOTF</t>
  </si>
  <si>
    <t>ShortName</t>
  </si>
  <si>
    <t>MSCI Peru</t>
  </si>
  <si>
    <t>Israel Technology</t>
  </si>
  <si>
    <t>Global X Robotics &amp; AI</t>
  </si>
  <si>
    <t>Glb X FUNDS/FINTECH</t>
  </si>
  <si>
    <t>Global X Lithium &amp; Battery</t>
  </si>
  <si>
    <t>Global X - Next Emerging &amp; Frontier</t>
  </si>
  <si>
    <t>MSCI Argentina</t>
  </si>
  <si>
    <t>Geely</t>
  </si>
  <si>
    <t>BYD</t>
  </si>
  <si>
    <t>Heliospectra</t>
  </si>
  <si>
    <t>MagForce</t>
  </si>
  <si>
    <t>AeroVironment</t>
  </si>
  <si>
    <t>Parrot</t>
  </si>
  <si>
    <t>Apple</t>
  </si>
  <si>
    <t>Manganese</t>
  </si>
  <si>
    <t>Spectra7</t>
  </si>
  <si>
    <t>Aurora</t>
  </si>
  <si>
    <t>Canopy</t>
  </si>
  <si>
    <t>Newstrike</t>
  </si>
  <si>
    <t>Cannaroyalty</t>
  </si>
  <si>
    <t>HEWJ</t>
  </si>
  <si>
    <t>MSCI Japan hedged</t>
  </si>
  <si>
    <t>MSCI South Korea</t>
  </si>
  <si>
    <t>AlphaVantage</t>
  </si>
  <si>
    <t>SharePortfolio</t>
  </si>
  <si>
    <t>1D.logReturn</t>
  </si>
  <si>
    <t>1D.return</t>
  </si>
  <si>
    <t>23D.logReturn</t>
  </si>
  <si>
    <t>125D.logReturn</t>
  </si>
  <si>
    <t>250D.logReturn</t>
  </si>
  <si>
    <t>5D.logReturn</t>
  </si>
  <si>
    <t>EWP</t>
  </si>
  <si>
    <t>MSCI Spain</t>
  </si>
  <si>
    <t>CloseDate</t>
  </si>
  <si>
    <t>Beta</t>
  </si>
  <si>
    <t>Beta1Y</t>
  </si>
  <si>
    <t>Deposite</t>
  </si>
  <si>
    <t>AV.length</t>
  </si>
  <si>
    <t>std_log_returns_1Y</t>
  </si>
  <si>
    <t>std_log_returns</t>
  </si>
  <si>
    <t>AV.down</t>
  </si>
  <si>
    <t>AV.time</t>
  </si>
  <si>
    <t>1D.logRetorn.on.portfolio</t>
  </si>
  <si>
    <t>MSCI France</t>
  </si>
  <si>
    <t>EWQ</t>
  </si>
  <si>
    <t>250D.CAPM.Return</t>
  </si>
  <si>
    <t>Jensen.Alpha</t>
  </si>
  <si>
    <t>comdirect</t>
  </si>
  <si>
    <t>flatex</t>
  </si>
  <si>
    <t>CGC</t>
  </si>
  <si>
    <t>GW Pharmaceuticals PLC</t>
  </si>
  <si>
    <t>GWPH</t>
  </si>
  <si>
    <t>VaR Normal</t>
  </si>
  <si>
    <t>VaR Normal std1Y</t>
  </si>
  <si>
    <t>VaR HS 1Y</t>
  </si>
  <si>
    <t>Alibaba Group</t>
  </si>
  <si>
    <t>BABA</t>
  </si>
  <si>
    <t>Amphenol</t>
  </si>
  <si>
    <t>APH</t>
  </si>
  <si>
    <t>incremental VaR</t>
  </si>
  <si>
    <t>incremental VaR per Value</t>
  </si>
  <si>
    <t>incremental VaR to Port VaR (share Portfolio VaR)</t>
  </si>
  <si>
    <t>Tencent</t>
  </si>
  <si>
    <t>TCEHY</t>
  </si>
  <si>
    <t>JD.com inc</t>
  </si>
  <si>
    <t>JD</t>
  </si>
  <si>
    <t>marginal VaR in €</t>
  </si>
  <si>
    <t>HLSPY</t>
  </si>
  <si>
    <t>share Portfolio VaR / share portfolio</t>
  </si>
  <si>
    <t>ITHUF</t>
  </si>
  <si>
    <t>iAnthus Capital</t>
  </si>
  <si>
    <t>VaR bootstrap</t>
  </si>
  <si>
    <t>VaR bootstrap 05Quantile</t>
  </si>
  <si>
    <t>VaR bootstrap 95Quantile</t>
  </si>
  <si>
    <t>mVaR bootstrap</t>
  </si>
  <si>
    <t>mVaR bootstrap 95Quantile</t>
  </si>
  <si>
    <t>incVaR bootstrap</t>
  </si>
  <si>
    <t>incVaR bootstrap 05Quantile</t>
  </si>
  <si>
    <t>incVaR bootstrap 95Quantile</t>
  </si>
  <si>
    <t>ES bootstrap</t>
  </si>
  <si>
    <t>ES bootstrap 05Quantile</t>
  </si>
  <si>
    <t>ES bootstrap 95Quantile</t>
  </si>
  <si>
    <t>CannTrust</t>
  </si>
  <si>
    <t>CNTTF</t>
  </si>
  <si>
    <t>individual VaR Bootstrap</t>
  </si>
  <si>
    <t>mVaR bootstrap 05Quantile</t>
  </si>
  <si>
    <t>Alcanna Inc</t>
  </si>
  <si>
    <t>LQSIF</t>
  </si>
  <si>
    <t>Namaste Technologies Inc</t>
  </si>
  <si>
    <t>NXTTF</t>
  </si>
  <si>
    <t>Date</t>
  </si>
  <si>
    <t>Price</t>
  </si>
  <si>
    <t>component VaR</t>
  </si>
  <si>
    <t>VaR Share</t>
  </si>
  <si>
    <t>2018-09-14</t>
  </si>
  <si>
    <t>2018-07-26</t>
  </si>
  <si>
    <t>2018-08-22</t>
  </si>
  <si>
    <t>2018-09-11</t>
  </si>
  <si>
    <t>MSCI EM</t>
  </si>
  <si>
    <t>Shares MSCI Emerging Markets ETF</t>
  </si>
  <si>
    <t>EEM</t>
  </si>
  <si>
    <t>MSCI ACEI</t>
  </si>
  <si>
    <t>iShares MSCI ACWI ETF</t>
  </si>
  <si>
    <t>ACWI</t>
  </si>
  <si>
    <t>Cannaroyalty</t>
  </si>
  <si>
    <t>CANNAROYALTY CORP. REGISTERED SHARES O.N.</t>
  </si>
  <si>
    <t>CNNRF</t>
  </si>
  <si>
    <t>CA1376441004</t>
  </si>
  <si>
    <t>A2DH0P</t>
  </si>
  <si>
    <t>iAnthus Capital</t>
  </si>
  <si>
    <t>iAnthus Capital Holdings Inc</t>
  </si>
  <si>
    <t>ITHUF</t>
  </si>
  <si>
    <t>CannTrust</t>
  </si>
  <si>
    <t>CannTrust Holdings Inc</t>
  </si>
  <si>
    <t>CNTTF</t>
  </si>
  <si>
    <t>Namaste Technologies</t>
  </si>
  <si>
    <t>Namaste Technologies Inc</t>
  </si>
  <si>
    <t>NXTTF</t>
  </si>
  <si>
    <t>Newstrike</t>
  </si>
  <si>
    <t>Newstrike Resources Ltd</t>
  </si>
  <si>
    <t>NWKRF</t>
  </si>
  <si>
    <t>CA65250J1084</t>
  </si>
  <si>
    <t>A2JRPQ</t>
  </si>
  <si>
    <t>Tilray</t>
  </si>
  <si>
    <t>Tilray Inc</t>
  </si>
  <si>
    <t>TLRY</t>
  </si>
  <si>
    <t>Cronos Group</t>
  </si>
  <si>
    <t>Cronos Group Inc</t>
  </si>
  <si>
    <t>CRON</t>
  </si>
  <si>
    <t>Aphira</t>
  </si>
  <si>
    <t>Aphria Inc</t>
  </si>
  <si>
    <t>APHQF</t>
  </si>
  <si>
    <t>Canopy</t>
  </si>
  <si>
    <t>Canopy Growth Corp </t>
  </si>
  <si>
    <t>CGC</t>
  </si>
  <si>
    <t>CA1380351009</t>
  </si>
  <si>
    <t>A140QA</t>
  </si>
  <si>
    <t>Aurora</t>
  </si>
  <si>
    <t>Aurora Cannabis Inc</t>
  </si>
  <si>
    <t>ACBFF</t>
  </si>
  <si>
    <t>CA05156X1087</t>
  </si>
  <si>
    <t>A12GS7</t>
  </si>
  <si>
    <t>Alcanna</t>
  </si>
  <si>
    <t>Alcanna Inc</t>
  </si>
  <si>
    <t>LQSIF</t>
  </si>
  <si>
    <t>GW Pharmaceuticals</t>
  </si>
  <si>
    <t>GW Pharmaceuticals PLC</t>
  </si>
  <si>
    <t>GWPH</t>
  </si>
  <si>
    <t>Spectra7</t>
  </si>
  <si>
    <t>Spectra7 Microsystems</t>
  </si>
  <si>
    <t>SPVNF</t>
  </si>
  <si>
    <t>CA84761T1093</t>
  </si>
  <si>
    <t>A12FHR</t>
  </si>
  <si>
    <t>Manganese</t>
  </si>
  <si>
    <t>Manganese X Energy Corp</t>
  </si>
  <si>
    <t>SNCGF</t>
  </si>
  <si>
    <t>CA5626781028</t>
  </si>
  <si>
    <t>A2DHL8</t>
  </si>
  <si>
    <t>Apple</t>
  </si>
  <si>
    <t>Apple Inc</t>
  </si>
  <si>
    <t>AAPL</t>
  </si>
  <si>
    <t>AAPL UW</t>
  </si>
  <si>
    <t>US0378331005</t>
  </si>
  <si>
    <t>865985</t>
  </si>
  <si>
    <t>MedReleaf</t>
  </si>
  <si>
    <t>MedReleaf Corp</t>
  </si>
  <si>
    <t>MEDFF</t>
  </si>
  <si>
    <t>Parrot</t>
  </si>
  <si>
    <t>Parrot SA</t>
  </si>
  <si>
    <t>PAOTF</t>
  </si>
  <si>
    <t>FR0004038263</t>
  </si>
  <si>
    <t>A0J3D7</t>
  </si>
  <si>
    <t>Lululemon Athletica</t>
  </si>
  <si>
    <t>Lululemon Athletica Inc</t>
  </si>
  <si>
    <t>LULU</t>
  </si>
  <si>
    <t>AeroVironment</t>
  </si>
  <si>
    <t>AeroVironment, Inc.</t>
  </si>
  <si>
    <t>AVAV</t>
  </si>
  <si>
    <t>US0080731088</t>
  </si>
  <si>
    <t>A0MJX7</t>
  </si>
  <si>
    <t>Cannabis Science</t>
  </si>
  <si>
    <t>Cannabis Science Inc</t>
  </si>
  <si>
    <t>CBIS</t>
  </si>
  <si>
    <t>GreenGro Technologies</t>
  </si>
  <si>
    <t>GreenGro Technologies, Inc. Common Stock</t>
  </si>
  <si>
    <t>GRNH</t>
  </si>
  <si>
    <t>MagForce</t>
  </si>
  <si>
    <t>MagForce AG</t>
  </si>
  <si>
    <t>MGFRF</t>
  </si>
  <si>
    <t>DE000A0HGQF5</t>
  </si>
  <si>
    <t>A0HGQF</t>
  </si>
  <si>
    <t>Heliospectra</t>
  </si>
  <si>
    <t>Heliospectra AB</t>
  </si>
  <si>
    <t>HLSPY</t>
  </si>
  <si>
    <t>SE0005933082</t>
  </si>
  <si>
    <t>A117DG</t>
  </si>
  <si>
    <t>BYD</t>
  </si>
  <si>
    <t>BYD Co</t>
  </si>
  <si>
    <t>BYDDF</t>
  </si>
  <si>
    <t>CNE100000296</t>
  </si>
  <si>
    <t>A0M4W9</t>
  </si>
  <si>
    <t>Geely</t>
  </si>
  <si>
    <t>Geely Automobile Holdings Ltd</t>
  </si>
  <si>
    <t>GELYF</t>
  </si>
  <si>
    <t>KYG3777B1032</t>
  </si>
  <si>
    <t>A0CACX</t>
  </si>
  <si>
    <t>MSCI France</t>
  </si>
  <si>
    <t>iShares MSCI France ETF</t>
  </si>
  <si>
    <t>EWQ</t>
  </si>
  <si>
    <t>MSCI Argentina</t>
  </si>
  <si>
    <t>GLOBAL X MSCI ARGENTINA ETF</t>
  </si>
  <si>
    <t>ARGT</t>
  </si>
  <si>
    <t>US37950E2596</t>
  </si>
  <si>
    <t>A1T965</t>
  </si>
  <si>
    <t>MSCI South Korea</t>
  </si>
  <si>
    <t>iShares MSCI South Korea Index Fund(ETF)</t>
  </si>
  <si>
    <t>EWY</t>
  </si>
  <si>
    <t>IE00B0M63391</t>
  </si>
  <si>
    <t>A0HGWD</t>
  </si>
  <si>
    <t>MSCI Japan hedged</t>
  </si>
  <si>
    <t>iShares MSCI Japan EUR Hedged UCITS ETF (Acc)</t>
  </si>
  <si>
    <t>HEWJ</t>
  </si>
  <si>
    <t>IE00B42Z5J44</t>
  </si>
  <si>
    <t>A1C5E6</t>
  </si>
  <si>
    <t>MSCI Peru</t>
  </si>
  <si>
    <t>iShares MSCI All Peru ETF</t>
  </si>
  <si>
    <t>EPU</t>
  </si>
  <si>
    <t>US4642898427</t>
  </si>
  <si>
    <t>A0YALS</t>
  </si>
  <si>
    <t>Israel Technology</t>
  </si>
  <si>
    <t>BlueStar Israel Technology ETF</t>
  </si>
  <si>
    <t>ITEQ</t>
  </si>
  <si>
    <t>US26924G8704</t>
  </si>
  <si>
    <t>A2AMYH</t>
  </si>
  <si>
    <t>Global X Robotics &amp; AI</t>
  </si>
  <si>
    <t>Global X Robotics &amp; Artificial Intelligence ETF</t>
  </si>
  <si>
    <t>BOTZ</t>
  </si>
  <si>
    <t>US37954Y7159</t>
  </si>
  <si>
    <t>A2AN2E</t>
  </si>
  <si>
    <t>Glb X FUNDS/FINTECH</t>
  </si>
  <si>
    <t>Glb X FUNDS/FINTECH THEMATIC ET</t>
  </si>
  <si>
    <t>FINX</t>
  </si>
  <si>
    <t>Global X Lithium &amp; Battery</t>
  </si>
  <si>
    <t>Global X Lithium &amp; Battery Tech ETF</t>
  </si>
  <si>
    <t>LIT</t>
  </si>
  <si>
    <t>US37954Y8553</t>
  </si>
  <si>
    <t>A143H3</t>
  </si>
  <si>
    <t>Global X - Next Emerging &amp; Frontier</t>
  </si>
  <si>
    <t>Global X - Next Emerging &amp; Frontier ETF</t>
  </si>
  <si>
    <t>EMFM</t>
  </si>
  <si>
    <t>US37950E2182</t>
  </si>
  <si>
    <t>A110MS</t>
  </si>
  <si>
    <t>MSCI Spain</t>
  </si>
  <si>
    <t>iShares MSCI Spain Capped ETF</t>
  </si>
  <si>
    <t>EWP</t>
  </si>
  <si>
    <t>US4642867646</t>
  </si>
  <si>
    <t>905630</t>
  </si>
  <si>
    <t>Alibaba Group</t>
  </si>
  <si>
    <t>Alibaba Group Holding Ltd</t>
  </si>
  <si>
    <t>BABA</t>
  </si>
  <si>
    <t>Tencent</t>
  </si>
  <si>
    <t>Tencent Holdings Ltd</t>
  </si>
  <si>
    <t>TCEHY</t>
  </si>
  <si>
    <t>Amphenol</t>
  </si>
  <si>
    <t>Amphenol Corp</t>
  </si>
  <si>
    <t>APH</t>
  </si>
  <si>
    <t>JD.com</t>
  </si>
  <si>
    <t>JD.com inc</t>
  </si>
  <si>
    <t>JD</t>
  </si>
  <si>
    <t>Softbank</t>
  </si>
  <si>
    <t>Softbank Technology Corp</t>
  </si>
  <si>
    <t>SFBTF</t>
  </si>
  <si>
    <t>Activision Blizzard</t>
  </si>
  <si>
    <t>Activision Blizzard Inc</t>
  </si>
  <si>
    <t>ATVI</t>
  </si>
  <si>
    <t>Electronic Arts</t>
  </si>
  <si>
    <t>Electronic Arts Inc</t>
  </si>
  <si>
    <t>EA</t>
  </si>
  <si>
    <t>NVIDIA</t>
  </si>
  <si>
    <t>NVIDIA Corp</t>
  </si>
  <si>
    <t>NVDA</t>
  </si>
  <si>
    <t>Gaming ETF</t>
  </si>
  <si>
    <t>VanEck Vectors Gaming ETF</t>
  </si>
  <si>
    <t>BJK</t>
  </si>
  <si>
    <t>Take-Two Interactive Software Inc</t>
  </si>
  <si>
    <t>TTWO</t>
  </si>
  <si>
    <t>Aptiv</t>
  </si>
  <si>
    <t>Aptiv PLC</t>
  </si>
  <si>
    <t>APTV</t>
  </si>
  <si>
    <t>TE Connectivity</t>
  </si>
  <si>
    <t>TE Connectivity Ltd</t>
  </si>
  <si>
    <t>TEL</t>
  </si>
  <si>
    <t>Global X- NASDAQ CHINA</t>
  </si>
  <si>
    <t>Global X NASDAQ China Technology ETF</t>
  </si>
  <si>
    <t>QQQC</t>
  </si>
  <si>
    <t>Column1</t>
  </si>
  <si>
    <t>Column2</t>
  </si>
  <si>
    <t>VaR MSGARCH</t>
  </si>
  <si>
    <t>Port</t>
  </si>
  <si>
    <t>Shopify Inc</t>
  </si>
  <si>
    <t>SHOP</t>
  </si>
  <si>
    <t>Shopify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</si>
</sst>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0.000%"/>
    <numFmt numFmtId="165" formatCode="0.0000%"/>
    <numFmt numFmtId="166" formatCode="yyyy/mm/dd\ hh:mm:ss"/>
    <numFmt numFmtId="167" formatCode="0.0"/>
    <numFmt numFmtId="168" formatCode="0.0000"/>
    <numFmt numFmtId="169" formatCode="_-* #,##0.000\ _€_-;\-* #,##0.000\ _€_-;_-* &quot;-&quot;??\ _€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sz val="36"/>
      <color rgb="FF000000"/>
      <name val="Times New Roman"/>
    </font>
    <font>
      <b/>
      <sz val="11"/>
      <color rgb="FF000000"/>
      <name val="Calibri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164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66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4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 vertical="center" wrapText="1"/>
    </xf>
    <xf numFmtId="43" fontId="1" fillId="0" borderId="0" xfId="0" applyNumberFormat="1" applyFont="1" applyAlignment="1">
      <alignment horizontal="center"/>
    </xf>
    <xf numFmtId="10" fontId="1" fillId="0" borderId="0" xfId="0" applyNumberFormat="1" applyFont="1"/>
    <xf numFmtId="169" fontId="1" fillId="0" borderId="0" xfId="0" applyNumberFormat="1" applyFont="1" applyAlignment="1">
      <alignment horizontal="center"/>
    </xf>
    <xf numFmtId="169" fontId="1" fillId="0" borderId="0" xfId="0" applyNumberFormat="1" applyFont="1"/>
    <xf numFmtId="10" fontId="1" fillId="0" borderId="0" xfId="0" applyNumberFormat="1" applyFont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center" vertical="center"/>
    </xf>
    <xf numFmtId="0" fontId="4" fillId="3" borderId="0" xfId="0" applyFont="1" applyFill="1"/>
    <xf numFmtId="1" fontId="4" fillId="3" borderId="0" xfId="0" applyNumberFormat="1" applyFont="1" applyFill="1" applyAlignment="1">
      <alignment horizontal="center"/>
    </xf>
    <xf numFmtId="0" fontId="4" fillId="2" borderId="0" xfId="0" applyFont="1" applyFill="1"/>
    <xf numFmtId="1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4" fontId="4" fillId="3" borderId="0" xfId="0" applyNumberFormat="1" applyFont="1" applyFill="1"/>
    <xf numFmtId="0" fontId="1" fillId="0" borderId="0" xfId="0" applyFont="1" applyAlignment="1"/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%"/>
      <alignment horizontal="center" vertical="bottom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numFmt numFmtId="169" formatCode="_-* #,##0.000\ _€_-;\-* #,##0.000\ _€_-;_-* &quot;-&quot;??\ _€_-;_-@_-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numFmt numFmtId="165" formatCode="0.0000%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/>
    </dxf>
    <dxf>
      <numFmt numFmtId="168" formatCode="0.0000"/>
      <alignment horizontal="center" textRotation="0" wrapText="0" indent="0" justifyLastLine="0" shrinkToFit="0"/>
    </dxf>
    <dxf>
      <numFmt numFmtId="165" formatCode="0.0000%"/>
      <alignment horizontal="center" textRotation="0" wrapText="0" indent="0" justifyLastLine="0" shrinkToFit="0"/>
    </dxf>
    <dxf>
      <numFmt numFmtId="164" formatCode="0.000%"/>
      <alignment horizontal="center" textRotation="0" wrapText="0" indent="0" justifyLastLine="0" shrinkToFit="0"/>
    </dxf>
    <dxf>
      <numFmt numFmtId="164" formatCode="0.000%"/>
      <alignment horizontal="center" textRotation="0" wrapText="0" indent="0" justifyLastLine="0" shrinkToFit="0"/>
    </dxf>
    <dxf>
      <numFmt numFmtId="164" formatCode="0.000%"/>
      <alignment horizontal="center" vertical="bottom" textRotation="0" wrapText="0" indent="0" justifyLastLine="0" shrinkToFit="0"/>
    </dxf>
    <dxf>
      <numFmt numFmtId="164" formatCode="0.000%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textRotation="0" indent="0" justifyLastLine="0" shrinkToFit="0"/>
    </dxf>
    <dxf>
      <numFmt numFmtId="2" formatCode="0.00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/>
    </dxf>
    <dxf>
      <numFmt numFmtId="25" formatCode="hh:mm"/>
      <alignment horizontal="center" vertical="center" textRotation="0" wrapText="1" indent="0" justifyLastLine="0" shrinkToFit="0" readingOrder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2" formatCode="0.00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2" formatCode="0.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numFmt numFmtId="2" formatCode="0.00"/>
      <alignment horizontal="center" textRotation="0" wrapText="0" indent="0" justifyLastLine="0" shrinkToFit="0"/>
    </dxf>
    <dxf>
      <numFmt numFmtId="1" formatCode="0"/>
      <alignment horizontal="center" textRotation="0" wrapText="0" indent="0" justifyLastLine="0" shrinkToFit="0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1305923</xdr:colOff>
      <xdr:row>9</xdr:row>
      <xdr:rowOff>81280</xdr:rowOff>
    </xdr:from>
    <xdr:to>
      <xdr:col>5</xdr:col>
      <xdr:colOff>650651</xdr:colOff>
      <xdr:row>13</xdr:row>
      <xdr:rowOff>0</xdr:rowOff>
    </xdr:to>
    <xdr:sp macro="" textlink="">
      <xdr:nvSpPr>
        <xdr:cNvPr id="2" name="Text Box 3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9</xdr:row>
      <xdr:rowOff>81280</xdr:rowOff>
    </xdr:from>
    <xdr:to>
      <xdr:col>5</xdr:col>
      <xdr:colOff>650651</xdr:colOff>
      <xdr:row>13</xdr:row>
      <xdr:rowOff>0</xdr:rowOff>
    </xdr:to>
    <xdr:sp macro="" textlink="">
      <xdr:nvSpPr>
        <xdr:cNvPr id="3" name="Text Box 1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gradFill rotWithShape="0">
          <a:gsLst>
            <a:gs pos="0">
              <a:srgbClr val="FBFE82"/>
            </a:gs>
            <a:gs pos="100000">
              <a:srgbClr val="FBF6D6"/>
            </a:gs>
          </a:gsLst>
          <a:lin ang="5400000"/>
        </a:gradFill>
        <a:ln w="9525">
          <a:solidFill>
            <a:srgbClr val="EDEAA1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9</xdr:row>
      <xdr:rowOff>81280</xdr:rowOff>
    </xdr:from>
    <xdr:to>
      <xdr:col>5</xdr:col>
      <xdr:colOff>667584</xdr:colOff>
      <xdr:row>13</xdr:row>
      <xdr:rowOff>0</xdr:rowOff>
    </xdr:to>
    <xdr:sp macro="" textlink="">
      <xdr:nvSpPr>
        <xdr:cNvPr id="4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9</xdr:row>
      <xdr:rowOff>81280</xdr:rowOff>
    </xdr:from>
    <xdr:to>
      <xdr:col>5</xdr:col>
      <xdr:colOff>667584</xdr:colOff>
      <xdr:row>13</xdr:row>
      <xdr:rowOff>0</xdr:rowOff>
    </xdr:to>
    <xdr:sp macro="" textlink="">
      <xdr:nvSpPr>
        <xdr:cNvPr id="5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9</xdr:row>
      <xdr:rowOff>81280</xdr:rowOff>
    </xdr:from>
    <xdr:to>
      <xdr:col>5</xdr:col>
      <xdr:colOff>667584</xdr:colOff>
      <xdr:row>13</xdr:row>
      <xdr:rowOff>0</xdr:rowOff>
    </xdr:to>
    <xdr:sp macro="" textlink="">
      <xdr:nvSpPr>
        <xdr:cNvPr id="6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9</xdr:row>
      <xdr:rowOff>81280</xdr:rowOff>
    </xdr:from>
    <xdr:to>
      <xdr:col>5</xdr:col>
      <xdr:colOff>667584</xdr:colOff>
      <xdr:row>13</xdr:row>
      <xdr:rowOff>0</xdr:rowOff>
    </xdr:to>
    <xdr:sp macro="" textlink="">
      <xdr:nvSpPr>
        <xdr:cNvPr id="7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9</xdr:row>
      <xdr:rowOff>81280</xdr:rowOff>
    </xdr:from>
    <xdr:to>
      <xdr:col>5</xdr:col>
      <xdr:colOff>667584</xdr:colOff>
      <xdr:row>13</xdr:row>
      <xdr:rowOff>0</xdr:rowOff>
    </xdr:to>
    <xdr:sp macro="" textlink="">
      <xdr:nvSpPr>
        <xdr:cNvPr id="8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9</xdr:row>
      <xdr:rowOff>81280</xdr:rowOff>
    </xdr:from>
    <xdr:to>
      <xdr:col>5</xdr:col>
      <xdr:colOff>667584</xdr:colOff>
      <xdr:row>13</xdr:row>
      <xdr:rowOff>0</xdr:rowOff>
    </xdr:to>
    <xdr:sp macro="" textlink="">
      <xdr:nvSpPr>
        <xdr:cNvPr id="9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9</xdr:row>
      <xdr:rowOff>81280</xdr:rowOff>
    </xdr:from>
    <xdr:to>
      <xdr:col>5</xdr:col>
      <xdr:colOff>667584</xdr:colOff>
      <xdr:row>13</xdr:row>
      <xdr:rowOff>0</xdr:rowOff>
    </xdr:to>
    <xdr:sp macro="" textlink="">
      <xdr:nvSpPr>
        <xdr:cNvPr id="10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9</xdr:row>
      <xdr:rowOff>81280</xdr:rowOff>
    </xdr:from>
    <xdr:to>
      <xdr:col>5</xdr:col>
      <xdr:colOff>667584</xdr:colOff>
      <xdr:row>13</xdr:row>
      <xdr:rowOff>0</xdr:rowOff>
    </xdr:to>
    <xdr:sp macro="" textlink="">
      <xdr:nvSpPr>
        <xdr:cNvPr id="11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9</xdr:row>
      <xdr:rowOff>81280</xdr:rowOff>
    </xdr:from>
    <xdr:to>
      <xdr:col>5</xdr:col>
      <xdr:colOff>667584</xdr:colOff>
      <xdr:row>13</xdr:row>
      <xdr:rowOff>0</xdr:rowOff>
    </xdr:to>
    <xdr:sp macro="" textlink="">
      <xdr:nvSpPr>
        <xdr:cNvPr id="12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9</xdr:row>
      <xdr:rowOff>81280</xdr:rowOff>
    </xdr:from>
    <xdr:to>
      <xdr:col>5</xdr:col>
      <xdr:colOff>667584</xdr:colOff>
      <xdr:row>13</xdr:row>
      <xdr:rowOff>0</xdr:rowOff>
    </xdr:to>
    <xdr:sp macro="" textlink="">
      <xdr:nvSpPr>
        <xdr:cNvPr id="13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9</xdr:row>
      <xdr:rowOff>81280</xdr:rowOff>
    </xdr:from>
    <xdr:to>
      <xdr:col>5</xdr:col>
      <xdr:colOff>663351</xdr:colOff>
      <xdr:row>13</xdr:row>
      <xdr:rowOff>0</xdr:rowOff>
    </xdr:to>
    <xdr:sp macro="" textlink="">
      <xdr:nvSpPr>
        <xdr:cNvPr id="14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9</xdr:row>
      <xdr:rowOff>81280</xdr:rowOff>
    </xdr:from>
    <xdr:to>
      <xdr:col>5</xdr:col>
      <xdr:colOff>663351</xdr:colOff>
      <xdr:row>13</xdr:row>
      <xdr:rowOff>0</xdr:rowOff>
    </xdr:to>
    <xdr:sp macro="" textlink="">
      <xdr:nvSpPr>
        <xdr:cNvPr id="15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9</xdr:row>
      <xdr:rowOff>81280</xdr:rowOff>
    </xdr:from>
    <xdr:to>
      <xdr:col>5</xdr:col>
      <xdr:colOff>663351</xdr:colOff>
      <xdr:row>13</xdr:row>
      <xdr:rowOff>0</xdr:rowOff>
    </xdr:to>
    <xdr:sp macro="" textlink="">
      <xdr:nvSpPr>
        <xdr:cNvPr id="16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9</xdr:row>
      <xdr:rowOff>81280</xdr:rowOff>
    </xdr:from>
    <xdr:to>
      <xdr:col>5</xdr:col>
      <xdr:colOff>663351</xdr:colOff>
      <xdr:row>13</xdr:row>
      <xdr:rowOff>0</xdr:rowOff>
    </xdr:to>
    <xdr:sp macro="" textlink="">
      <xdr:nvSpPr>
        <xdr:cNvPr id="17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9</xdr:row>
      <xdr:rowOff>81280</xdr:rowOff>
    </xdr:from>
    <xdr:to>
      <xdr:col>5</xdr:col>
      <xdr:colOff>663351</xdr:colOff>
      <xdr:row>13</xdr:row>
      <xdr:rowOff>0</xdr:rowOff>
    </xdr:to>
    <xdr:sp macro="" textlink="">
      <xdr:nvSpPr>
        <xdr:cNvPr id="18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19</xdr:row>
      <xdr:rowOff>60960</xdr:rowOff>
    </xdr:from>
    <xdr:to>
      <xdr:col>5</xdr:col>
      <xdr:colOff>654884</xdr:colOff>
      <xdr:row>32</xdr:row>
      <xdr:rowOff>145627</xdr:rowOff>
    </xdr:to>
    <xdr:sp macro="" textlink="">
      <xdr:nvSpPr>
        <xdr:cNvPr id="19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19</xdr:row>
      <xdr:rowOff>60960</xdr:rowOff>
    </xdr:from>
    <xdr:to>
      <xdr:col>5</xdr:col>
      <xdr:colOff>654884</xdr:colOff>
      <xdr:row>32</xdr:row>
      <xdr:rowOff>145627</xdr:rowOff>
    </xdr:to>
    <xdr:sp macro="" textlink="">
      <xdr:nvSpPr>
        <xdr:cNvPr id="20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19</xdr:row>
      <xdr:rowOff>60960</xdr:rowOff>
    </xdr:from>
    <xdr:to>
      <xdr:col>5</xdr:col>
      <xdr:colOff>654884</xdr:colOff>
      <xdr:row>32</xdr:row>
      <xdr:rowOff>145627</xdr:rowOff>
    </xdr:to>
    <xdr:sp macro="" textlink="">
      <xdr:nvSpPr>
        <xdr:cNvPr id="21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19</xdr:row>
      <xdr:rowOff>60960</xdr:rowOff>
    </xdr:from>
    <xdr:to>
      <xdr:col>5</xdr:col>
      <xdr:colOff>654884</xdr:colOff>
      <xdr:row>32</xdr:row>
      <xdr:rowOff>145627</xdr:rowOff>
    </xdr:to>
    <xdr:sp macro="" textlink="">
      <xdr:nvSpPr>
        <xdr:cNvPr id="22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19</xdr:row>
      <xdr:rowOff>60960</xdr:rowOff>
    </xdr:from>
    <xdr:to>
      <xdr:col>5</xdr:col>
      <xdr:colOff>654884</xdr:colOff>
      <xdr:row>32</xdr:row>
      <xdr:rowOff>145627</xdr:rowOff>
    </xdr:to>
    <xdr:sp macro="" textlink="">
      <xdr:nvSpPr>
        <xdr:cNvPr id="23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19</xdr:row>
      <xdr:rowOff>60960</xdr:rowOff>
    </xdr:from>
    <xdr:to>
      <xdr:col>5</xdr:col>
      <xdr:colOff>654884</xdr:colOff>
      <xdr:row>32</xdr:row>
      <xdr:rowOff>145627</xdr:rowOff>
    </xdr:to>
    <xdr:sp macro="" textlink="">
      <xdr:nvSpPr>
        <xdr:cNvPr id="24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19</xdr:row>
      <xdr:rowOff>60960</xdr:rowOff>
    </xdr:from>
    <xdr:to>
      <xdr:col>5</xdr:col>
      <xdr:colOff>654884</xdr:colOff>
      <xdr:row>32</xdr:row>
      <xdr:rowOff>145627</xdr:rowOff>
    </xdr:to>
    <xdr:sp macro="" textlink="">
      <xdr:nvSpPr>
        <xdr:cNvPr id="25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19</xdr:row>
      <xdr:rowOff>60960</xdr:rowOff>
    </xdr:from>
    <xdr:to>
      <xdr:col>5</xdr:col>
      <xdr:colOff>654884</xdr:colOff>
      <xdr:row>32</xdr:row>
      <xdr:rowOff>145627</xdr:rowOff>
    </xdr:to>
    <xdr:sp macro="" textlink="">
      <xdr:nvSpPr>
        <xdr:cNvPr id="26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19</xdr:row>
      <xdr:rowOff>60960</xdr:rowOff>
    </xdr:from>
    <xdr:to>
      <xdr:col>5</xdr:col>
      <xdr:colOff>650651</xdr:colOff>
      <xdr:row>32</xdr:row>
      <xdr:rowOff>145627</xdr:rowOff>
    </xdr:to>
    <xdr:sp macro="" textlink="">
      <xdr:nvSpPr>
        <xdr:cNvPr id="27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19</xdr:row>
      <xdr:rowOff>60960</xdr:rowOff>
    </xdr:from>
    <xdr:to>
      <xdr:col>5</xdr:col>
      <xdr:colOff>650651</xdr:colOff>
      <xdr:row>32</xdr:row>
      <xdr:rowOff>145627</xdr:rowOff>
    </xdr:to>
    <xdr:sp macro="" textlink="">
      <xdr:nvSpPr>
        <xdr:cNvPr id="28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19</xdr:row>
      <xdr:rowOff>60960</xdr:rowOff>
    </xdr:from>
    <xdr:to>
      <xdr:col>5</xdr:col>
      <xdr:colOff>650651</xdr:colOff>
      <xdr:row>32</xdr:row>
      <xdr:rowOff>145627</xdr:rowOff>
    </xdr:to>
    <xdr:sp macro="" textlink="">
      <xdr:nvSpPr>
        <xdr:cNvPr id="29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19</xdr:row>
      <xdr:rowOff>60960</xdr:rowOff>
    </xdr:from>
    <xdr:to>
      <xdr:col>5</xdr:col>
      <xdr:colOff>650651</xdr:colOff>
      <xdr:row>32</xdr:row>
      <xdr:rowOff>145627</xdr:rowOff>
    </xdr:to>
    <xdr:sp macro="" textlink="">
      <xdr:nvSpPr>
        <xdr:cNvPr id="3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19</xdr:row>
      <xdr:rowOff>60960</xdr:rowOff>
    </xdr:from>
    <xdr:to>
      <xdr:col>5</xdr:col>
      <xdr:colOff>650651</xdr:colOff>
      <xdr:row>32</xdr:row>
      <xdr:rowOff>145627</xdr:rowOff>
    </xdr:to>
    <xdr:sp macro="" textlink="">
      <xdr:nvSpPr>
        <xdr:cNvPr id="31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19</xdr:row>
      <xdr:rowOff>60960</xdr:rowOff>
    </xdr:from>
    <xdr:to>
      <xdr:col>5</xdr:col>
      <xdr:colOff>650651</xdr:colOff>
      <xdr:row>32</xdr:row>
      <xdr:rowOff>145627</xdr:rowOff>
    </xdr:to>
    <xdr:sp macro="" textlink="">
      <xdr:nvSpPr>
        <xdr:cNvPr id="32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19</xdr:row>
      <xdr:rowOff>60960</xdr:rowOff>
    </xdr:from>
    <xdr:to>
      <xdr:col>5</xdr:col>
      <xdr:colOff>650651</xdr:colOff>
      <xdr:row>32</xdr:row>
      <xdr:rowOff>145627</xdr:rowOff>
    </xdr:to>
    <xdr:sp macro="" textlink="">
      <xdr:nvSpPr>
        <xdr:cNvPr id="33" name="Text Box 5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19</xdr:row>
      <xdr:rowOff>60960</xdr:rowOff>
    </xdr:from>
    <xdr:to>
      <xdr:col>5</xdr:col>
      <xdr:colOff>650651</xdr:colOff>
      <xdr:row>32</xdr:row>
      <xdr:rowOff>145627</xdr:rowOff>
    </xdr:to>
    <xdr:sp macro="" textlink="">
      <xdr:nvSpPr>
        <xdr:cNvPr id="34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19</xdr:row>
      <xdr:rowOff>60960</xdr:rowOff>
    </xdr:from>
    <xdr:to>
      <xdr:col>5</xdr:col>
      <xdr:colOff>650651</xdr:colOff>
      <xdr:row>32</xdr:row>
      <xdr:rowOff>145627</xdr:rowOff>
    </xdr:to>
    <xdr:sp macro="" textlink="">
      <xdr:nvSpPr>
        <xdr:cNvPr id="35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19</xdr:row>
      <xdr:rowOff>60960</xdr:rowOff>
    </xdr:from>
    <xdr:to>
      <xdr:col>5</xdr:col>
      <xdr:colOff>650651</xdr:colOff>
      <xdr:row>32</xdr:row>
      <xdr:rowOff>145627</xdr:rowOff>
    </xdr:to>
    <xdr:sp macro="" textlink="">
      <xdr:nvSpPr>
        <xdr:cNvPr id="36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19</xdr:row>
      <xdr:rowOff>60960</xdr:rowOff>
    </xdr:from>
    <xdr:to>
      <xdr:col>5</xdr:col>
      <xdr:colOff>650651</xdr:colOff>
      <xdr:row>32</xdr:row>
      <xdr:rowOff>145627</xdr:rowOff>
    </xdr:to>
    <xdr:sp macro="" textlink="">
      <xdr:nvSpPr>
        <xdr:cNvPr id="37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19</xdr:row>
      <xdr:rowOff>60960</xdr:rowOff>
    </xdr:from>
    <xdr:to>
      <xdr:col>5</xdr:col>
      <xdr:colOff>650651</xdr:colOff>
      <xdr:row>32</xdr:row>
      <xdr:rowOff>145627</xdr:rowOff>
    </xdr:to>
    <xdr:sp macro="" textlink="">
      <xdr:nvSpPr>
        <xdr:cNvPr id="38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19</xdr:row>
      <xdr:rowOff>60960</xdr:rowOff>
    </xdr:from>
    <xdr:to>
      <xdr:col>5</xdr:col>
      <xdr:colOff>650651</xdr:colOff>
      <xdr:row>32</xdr:row>
      <xdr:rowOff>145627</xdr:rowOff>
    </xdr:to>
    <xdr:sp macro="" textlink="">
      <xdr:nvSpPr>
        <xdr:cNvPr id="39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1305923</xdr:colOff>
      <xdr:row>19</xdr:row>
      <xdr:rowOff>60960</xdr:rowOff>
    </xdr:from>
    <xdr:to>
      <xdr:col>5</xdr:col>
      <xdr:colOff>650651</xdr:colOff>
      <xdr:row>32</xdr:row>
      <xdr:rowOff>145627</xdr:rowOff>
    </xdr:to>
    <xdr:sp macro="" textlink="">
      <xdr:nvSpPr>
        <xdr:cNvPr id="4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667584</xdr:colOff>
      <xdr:row>32</xdr:row>
      <xdr:rowOff>145627</xdr:rowOff>
    </xdr:to>
    <xdr:sp macro="" textlink="">
      <xdr:nvSpPr>
        <xdr:cNvPr id="41" name="Text Box 3" hidden="1"/>
        <xdr:cNvSpPr txBox="1">
          <a:spLocks noChangeArrowheads="1"/>
        </xdr:cNvSpPr>
      </xdr:nvSpPr>
      <xdr:spPr bwMode="auto">
        <a:xfrm>
          <a:off x="3426823" y="3616960"/>
          <a:ext cx="5017394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671817</xdr:colOff>
      <xdr:row>32</xdr:row>
      <xdr:rowOff>145627</xdr:rowOff>
    </xdr:to>
    <xdr:sp macro="" textlink="">
      <xdr:nvSpPr>
        <xdr:cNvPr id="42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671817</xdr:colOff>
      <xdr:row>32</xdr:row>
      <xdr:rowOff>145627</xdr:rowOff>
    </xdr:to>
    <xdr:sp macro="" textlink="">
      <xdr:nvSpPr>
        <xdr:cNvPr id="43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671817</xdr:colOff>
      <xdr:row>32</xdr:row>
      <xdr:rowOff>145627</xdr:rowOff>
    </xdr:to>
    <xdr:sp macro="" textlink="">
      <xdr:nvSpPr>
        <xdr:cNvPr id="44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671817</xdr:colOff>
      <xdr:row>32</xdr:row>
      <xdr:rowOff>145627</xdr:rowOff>
    </xdr:to>
    <xdr:sp macro="" textlink="">
      <xdr:nvSpPr>
        <xdr:cNvPr id="45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671817</xdr:colOff>
      <xdr:row>32</xdr:row>
      <xdr:rowOff>145627</xdr:rowOff>
    </xdr:to>
    <xdr:sp macro="" textlink="">
      <xdr:nvSpPr>
        <xdr:cNvPr id="46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671817</xdr:colOff>
      <xdr:row>32</xdr:row>
      <xdr:rowOff>145627</xdr:rowOff>
    </xdr:to>
    <xdr:sp macro="" textlink="">
      <xdr:nvSpPr>
        <xdr:cNvPr id="47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671817</xdr:colOff>
      <xdr:row>32</xdr:row>
      <xdr:rowOff>145627</xdr:rowOff>
    </xdr:to>
    <xdr:sp macro="" textlink="">
      <xdr:nvSpPr>
        <xdr:cNvPr id="48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671817</xdr:colOff>
      <xdr:row>37</xdr:row>
      <xdr:rowOff>162560</xdr:rowOff>
    </xdr:to>
    <xdr:sp macro="" textlink="">
      <xdr:nvSpPr>
        <xdr:cNvPr id="49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671817</xdr:colOff>
      <xdr:row>37</xdr:row>
      <xdr:rowOff>162560</xdr:rowOff>
    </xdr:to>
    <xdr:sp macro="" textlink="">
      <xdr:nvSpPr>
        <xdr:cNvPr id="50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671817</xdr:colOff>
      <xdr:row>37</xdr:row>
      <xdr:rowOff>162560</xdr:rowOff>
    </xdr:to>
    <xdr:sp macro="" textlink="">
      <xdr:nvSpPr>
        <xdr:cNvPr id="51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671817</xdr:colOff>
      <xdr:row>44</xdr:row>
      <xdr:rowOff>11225</xdr:rowOff>
    </xdr:to>
    <xdr:sp macro="" textlink="">
      <xdr:nvSpPr>
        <xdr:cNvPr id="52" name="Text Box 3" hidden="1"/>
        <xdr:cNvSpPr txBox="1">
          <a:spLocks noChangeArrowheads="1"/>
        </xdr:cNvSpPr>
      </xdr:nvSpPr>
      <xdr:spPr bwMode="auto">
        <a:xfrm>
          <a:off x="3426823" y="3616960"/>
          <a:ext cx="5021627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667584</xdr:colOff>
      <xdr:row>44</xdr:row>
      <xdr:rowOff>11225</xdr:rowOff>
    </xdr:to>
    <xdr:sp macro="" textlink="">
      <xdr:nvSpPr>
        <xdr:cNvPr id="53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667584</xdr:colOff>
      <xdr:row>44</xdr:row>
      <xdr:rowOff>11225</xdr:rowOff>
    </xdr:to>
    <xdr:sp macro="" textlink="">
      <xdr:nvSpPr>
        <xdr:cNvPr id="54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667584</xdr:colOff>
      <xdr:row>44</xdr:row>
      <xdr:rowOff>11225</xdr:rowOff>
    </xdr:to>
    <xdr:sp macro="" textlink="">
      <xdr:nvSpPr>
        <xdr:cNvPr id="55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667584</xdr:colOff>
      <xdr:row>44</xdr:row>
      <xdr:rowOff>11225</xdr:rowOff>
    </xdr:to>
    <xdr:sp macro="" textlink="">
      <xdr:nvSpPr>
        <xdr:cNvPr id="56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667584</xdr:colOff>
      <xdr:row>44</xdr:row>
      <xdr:rowOff>11225</xdr:rowOff>
    </xdr:to>
    <xdr:sp macro="" textlink="">
      <xdr:nvSpPr>
        <xdr:cNvPr id="57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667584</xdr:colOff>
      <xdr:row>44</xdr:row>
      <xdr:rowOff>11225</xdr:rowOff>
    </xdr:to>
    <xdr:sp macro="" textlink="">
      <xdr:nvSpPr>
        <xdr:cNvPr id="58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667584</xdr:colOff>
      <xdr:row>44</xdr:row>
      <xdr:rowOff>11225</xdr:rowOff>
    </xdr:to>
    <xdr:sp macro="" textlink="">
      <xdr:nvSpPr>
        <xdr:cNvPr id="59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663351</xdr:colOff>
      <xdr:row>44</xdr:row>
      <xdr:rowOff>11225</xdr:rowOff>
    </xdr:to>
    <xdr:sp macro="" textlink="">
      <xdr:nvSpPr>
        <xdr:cNvPr id="6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663351</xdr:colOff>
      <xdr:row>44</xdr:row>
      <xdr:rowOff>11225</xdr:rowOff>
    </xdr:to>
    <xdr:sp macro="" textlink="">
      <xdr:nvSpPr>
        <xdr:cNvPr id="6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663351</xdr:colOff>
      <xdr:row>44</xdr:row>
      <xdr:rowOff>11225</xdr:rowOff>
    </xdr:to>
    <xdr:sp macro="" textlink="">
      <xdr:nvSpPr>
        <xdr:cNvPr id="6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663351</xdr:colOff>
      <xdr:row>44</xdr:row>
      <xdr:rowOff>11225</xdr:rowOff>
    </xdr:to>
    <xdr:sp macro="" textlink="">
      <xdr:nvSpPr>
        <xdr:cNvPr id="63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663351</xdr:colOff>
      <xdr:row>44</xdr:row>
      <xdr:rowOff>11225</xdr:rowOff>
    </xdr:to>
    <xdr:sp macro="" textlink="">
      <xdr:nvSpPr>
        <xdr:cNvPr id="64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663351</xdr:colOff>
      <xdr:row>44</xdr:row>
      <xdr:rowOff>11225</xdr:rowOff>
    </xdr:to>
    <xdr:sp macro="" textlink="">
      <xdr:nvSpPr>
        <xdr:cNvPr id="65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663351</xdr:colOff>
      <xdr:row>44</xdr:row>
      <xdr:rowOff>11225</xdr:rowOff>
    </xdr:to>
    <xdr:sp macro="" textlink="">
      <xdr:nvSpPr>
        <xdr:cNvPr id="66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663351</xdr:colOff>
      <xdr:row>44</xdr:row>
      <xdr:rowOff>11225</xdr:rowOff>
    </xdr:to>
    <xdr:sp macro="" textlink="">
      <xdr:nvSpPr>
        <xdr:cNvPr id="67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663351</xdr:colOff>
      <xdr:row>44</xdr:row>
      <xdr:rowOff>11225</xdr:rowOff>
    </xdr:to>
    <xdr:sp macro="" textlink="">
      <xdr:nvSpPr>
        <xdr:cNvPr id="68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663351</xdr:colOff>
      <xdr:row>44</xdr:row>
      <xdr:rowOff>11225</xdr:rowOff>
    </xdr:to>
    <xdr:sp macro="" textlink="">
      <xdr:nvSpPr>
        <xdr:cNvPr id="69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663351</xdr:colOff>
      <xdr:row>44</xdr:row>
      <xdr:rowOff>11225</xdr:rowOff>
    </xdr:to>
    <xdr:sp macro="" textlink="">
      <xdr:nvSpPr>
        <xdr:cNvPr id="7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663351</xdr:colOff>
      <xdr:row>44</xdr:row>
      <xdr:rowOff>11225</xdr:rowOff>
    </xdr:to>
    <xdr:sp macro="" textlink="">
      <xdr:nvSpPr>
        <xdr:cNvPr id="7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19</xdr:row>
      <xdr:rowOff>60960</xdr:rowOff>
    </xdr:from>
    <xdr:to>
      <xdr:col>5</xdr:col>
      <xdr:colOff>663351</xdr:colOff>
      <xdr:row>44</xdr:row>
      <xdr:rowOff>11225</xdr:rowOff>
    </xdr:to>
    <xdr:sp macro="" textlink="">
      <xdr:nvSpPr>
        <xdr:cNvPr id="7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8</xdr:row>
      <xdr:rowOff>76200</xdr:rowOff>
    </xdr:from>
    <xdr:to>
      <xdr:col>5</xdr:col>
      <xdr:colOff>663351</xdr:colOff>
      <xdr:row>32</xdr:row>
      <xdr:rowOff>160867</xdr:rowOff>
    </xdr:to>
    <xdr:sp macro="" textlink="">
      <xdr:nvSpPr>
        <xdr:cNvPr id="73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8</xdr:row>
      <xdr:rowOff>76200</xdr:rowOff>
    </xdr:from>
    <xdr:to>
      <xdr:col>5</xdr:col>
      <xdr:colOff>663351</xdr:colOff>
      <xdr:row>32</xdr:row>
      <xdr:rowOff>160867</xdr:rowOff>
    </xdr:to>
    <xdr:sp macro="" textlink="">
      <xdr:nvSpPr>
        <xdr:cNvPr id="74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8</xdr:row>
      <xdr:rowOff>76200</xdr:rowOff>
    </xdr:from>
    <xdr:to>
      <xdr:col>5</xdr:col>
      <xdr:colOff>668431</xdr:colOff>
      <xdr:row>32</xdr:row>
      <xdr:rowOff>160867</xdr:rowOff>
    </xdr:to>
    <xdr:sp macro="" textlink="">
      <xdr:nvSpPr>
        <xdr:cNvPr id="75" name="Text Box 3" hidden="1"/>
        <xdr:cNvSpPr txBox="1">
          <a:spLocks noChangeArrowheads="1"/>
        </xdr:cNvSpPr>
      </xdr:nvSpPr>
      <xdr:spPr bwMode="auto">
        <a:xfrm>
          <a:off x="3426823" y="1676400"/>
          <a:ext cx="501824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8</xdr:row>
      <xdr:rowOff>76200</xdr:rowOff>
    </xdr:from>
    <xdr:to>
      <xdr:col>5</xdr:col>
      <xdr:colOff>670971</xdr:colOff>
      <xdr:row>32</xdr:row>
      <xdr:rowOff>160867</xdr:rowOff>
    </xdr:to>
    <xdr:sp macro="" textlink="">
      <xdr:nvSpPr>
        <xdr:cNvPr id="76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8</xdr:row>
      <xdr:rowOff>76200</xdr:rowOff>
    </xdr:from>
    <xdr:to>
      <xdr:col>5</xdr:col>
      <xdr:colOff>670971</xdr:colOff>
      <xdr:row>32</xdr:row>
      <xdr:rowOff>160867</xdr:rowOff>
    </xdr:to>
    <xdr:sp macro="" textlink="">
      <xdr:nvSpPr>
        <xdr:cNvPr id="77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8</xdr:row>
      <xdr:rowOff>76200</xdr:rowOff>
    </xdr:from>
    <xdr:to>
      <xdr:col>5</xdr:col>
      <xdr:colOff>670971</xdr:colOff>
      <xdr:row>32</xdr:row>
      <xdr:rowOff>160867</xdr:rowOff>
    </xdr:to>
    <xdr:sp macro="" textlink="">
      <xdr:nvSpPr>
        <xdr:cNvPr id="78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1310157</xdr:colOff>
      <xdr:row>8</xdr:row>
      <xdr:rowOff>76200</xdr:rowOff>
    </xdr:from>
    <xdr:to>
      <xdr:col>5</xdr:col>
      <xdr:colOff>670971</xdr:colOff>
      <xdr:row>32</xdr:row>
      <xdr:rowOff>160867</xdr:rowOff>
    </xdr:to>
    <xdr:sp macro="" textlink="">
      <xdr:nvSpPr>
        <xdr:cNvPr id="79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766234</xdr:colOff>
      <xdr:row>0</xdr:row>
      <xdr:rowOff>50800</xdr:rowOff>
    </xdr:from>
    <xdr:to>
      <xdr:col>3</xdr:col>
      <xdr:colOff>198967</xdr:colOff>
      <xdr:row>24</xdr:row>
      <xdr:rowOff>0</xdr:rowOff>
    </xdr:to>
    <xdr:sp macro="" textlink="">
      <xdr:nvSpPr>
        <xdr:cNvPr id="80" name="Text Box 3" hidden="1"/>
        <xdr:cNvSpPr txBox="1">
          <a:spLocks noChangeArrowheads="1"/>
        </xdr:cNvSpPr>
      </xdr:nvSpPr>
      <xdr:spPr bwMode="auto">
        <a:xfrm>
          <a:off x="2882900" y="50800"/>
          <a:ext cx="3035300" cy="4394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766234</xdr:colOff>
      <xdr:row>0</xdr:row>
      <xdr:rowOff>50800</xdr:rowOff>
    </xdr:from>
    <xdr:to>
      <xdr:col>3</xdr:col>
      <xdr:colOff>198967</xdr:colOff>
      <xdr:row>24</xdr:row>
      <xdr:rowOff>12700</xdr:rowOff>
    </xdr:to>
    <xdr:sp macro="" textlink="">
      <xdr:nvSpPr>
        <xdr:cNvPr id="81" name="Text Box 4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766234</xdr:colOff>
      <xdr:row>0</xdr:row>
      <xdr:rowOff>50800</xdr:rowOff>
    </xdr:from>
    <xdr:to>
      <xdr:col>3</xdr:col>
      <xdr:colOff>198967</xdr:colOff>
      <xdr:row>24</xdr:row>
      <xdr:rowOff>12700</xdr:rowOff>
    </xdr:to>
    <xdr:sp macro="" textlink="">
      <xdr:nvSpPr>
        <xdr:cNvPr id="8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766234</xdr:colOff>
      <xdr:row>0</xdr:row>
      <xdr:rowOff>50800</xdr:rowOff>
    </xdr:from>
    <xdr:to>
      <xdr:col>3</xdr:col>
      <xdr:colOff>198967</xdr:colOff>
      <xdr:row>24</xdr:row>
      <xdr:rowOff>12700</xdr:rowOff>
    </xdr:to>
    <xdr:sp macro="" textlink="">
      <xdr:nvSpPr>
        <xdr:cNvPr id="8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766234</xdr:colOff>
      <xdr:row>0</xdr:row>
      <xdr:rowOff>50800</xdr:rowOff>
    </xdr:from>
    <xdr:to>
      <xdr:col>3</xdr:col>
      <xdr:colOff>198967</xdr:colOff>
      <xdr:row>24</xdr:row>
      <xdr:rowOff>12700</xdr:rowOff>
    </xdr:to>
    <xdr:sp macro="" textlink="">
      <xdr:nvSpPr>
        <xdr:cNvPr id="84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766234</xdr:colOff>
      <xdr:row>0</xdr:row>
      <xdr:rowOff>50800</xdr:rowOff>
    </xdr:from>
    <xdr:to>
      <xdr:col>3</xdr:col>
      <xdr:colOff>198967</xdr:colOff>
      <xdr:row>24</xdr:row>
      <xdr:rowOff>12700</xdr:rowOff>
    </xdr:to>
    <xdr:sp macro="" textlink="">
      <xdr:nvSpPr>
        <xdr:cNvPr id="85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766234</xdr:colOff>
      <xdr:row>0</xdr:row>
      <xdr:rowOff>50800</xdr:rowOff>
    </xdr:from>
    <xdr:to>
      <xdr:col>3</xdr:col>
      <xdr:colOff>198967</xdr:colOff>
      <xdr:row>24</xdr:row>
      <xdr:rowOff>38100</xdr:rowOff>
    </xdr:to>
    <xdr:sp macro="" textlink="">
      <xdr:nvSpPr>
        <xdr:cNvPr id="86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766234</xdr:colOff>
      <xdr:row>0</xdr:row>
      <xdr:rowOff>50800</xdr:rowOff>
    </xdr:from>
    <xdr:to>
      <xdr:col>3</xdr:col>
      <xdr:colOff>198967</xdr:colOff>
      <xdr:row>24</xdr:row>
      <xdr:rowOff>38100</xdr:rowOff>
    </xdr:to>
    <xdr:sp macro="" textlink="">
      <xdr:nvSpPr>
        <xdr:cNvPr id="87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766234</xdr:colOff>
      <xdr:row>0</xdr:row>
      <xdr:rowOff>50800</xdr:rowOff>
    </xdr:from>
    <xdr:to>
      <xdr:col>3</xdr:col>
      <xdr:colOff>198967</xdr:colOff>
      <xdr:row>24</xdr:row>
      <xdr:rowOff>38100</xdr:rowOff>
    </xdr:to>
    <xdr:sp macro="" textlink="">
      <xdr:nvSpPr>
        <xdr:cNvPr id="88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766234</xdr:colOff>
      <xdr:row>0</xdr:row>
      <xdr:rowOff>50800</xdr:rowOff>
    </xdr:from>
    <xdr:to>
      <xdr:col>3</xdr:col>
      <xdr:colOff>198967</xdr:colOff>
      <xdr:row>24</xdr:row>
      <xdr:rowOff>38100</xdr:rowOff>
    </xdr:to>
    <xdr:sp macro="" textlink="">
      <xdr:nvSpPr>
        <xdr:cNvPr id="89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766234</xdr:colOff>
      <xdr:row>0</xdr:row>
      <xdr:rowOff>50800</xdr:rowOff>
    </xdr:from>
    <xdr:to>
      <xdr:col>3</xdr:col>
      <xdr:colOff>198967</xdr:colOff>
      <xdr:row>24</xdr:row>
      <xdr:rowOff>38100</xdr:rowOff>
    </xdr:to>
    <xdr:sp macro="" textlink="">
      <xdr:nvSpPr>
        <xdr:cNvPr id="90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766234</xdr:colOff>
      <xdr:row>0</xdr:row>
      <xdr:rowOff>50800</xdr:rowOff>
    </xdr:from>
    <xdr:to>
      <xdr:col>3</xdr:col>
      <xdr:colOff>198967</xdr:colOff>
      <xdr:row>24</xdr:row>
      <xdr:rowOff>38100</xdr:rowOff>
    </xdr:to>
    <xdr:sp macro="" textlink="">
      <xdr:nvSpPr>
        <xdr:cNvPr id="91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766234</xdr:colOff>
      <xdr:row>0</xdr:row>
      <xdr:rowOff>50800</xdr:rowOff>
    </xdr:from>
    <xdr:to>
      <xdr:col>3</xdr:col>
      <xdr:colOff>198967</xdr:colOff>
      <xdr:row>24</xdr:row>
      <xdr:rowOff>38100</xdr:rowOff>
    </xdr:to>
    <xdr:sp macro="" textlink="">
      <xdr:nvSpPr>
        <xdr:cNvPr id="9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766234</xdr:colOff>
      <xdr:row>0</xdr:row>
      <xdr:rowOff>50800</xdr:rowOff>
    </xdr:from>
    <xdr:to>
      <xdr:col>3</xdr:col>
      <xdr:colOff>198967</xdr:colOff>
      <xdr:row>24</xdr:row>
      <xdr:rowOff>38100</xdr:rowOff>
    </xdr:to>
    <xdr:sp macro="" textlink="">
      <xdr:nvSpPr>
        <xdr:cNvPr id="9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300567</xdr:colOff>
      <xdr:row>24</xdr:row>
      <xdr:rowOff>0</xdr:rowOff>
    </xdr:to>
    <xdr:sp macro="" textlink="">
      <xdr:nvSpPr>
        <xdr:cNvPr id="2049" name="Text Box 1025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300567</xdr:colOff>
      <xdr:row>24</xdr:row>
      <xdr:rowOff>0</xdr:rowOff>
    </xdr:to>
    <xdr:sp macro="" textlink="">
      <xdr:nvSpPr>
        <xdr:cNvPr id="102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300567</xdr:colOff>
      <xdr:row>24</xdr:row>
      <xdr:rowOff>0</xdr:rowOff>
    </xdr:to>
    <xdr:sp macro="" textlink="">
      <xdr:nvSpPr>
        <xdr:cNvPr id="204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300567</xdr:colOff>
      <xdr:row>24</xdr:row>
      <xdr:rowOff>12700</xdr:rowOff>
    </xdr:to>
    <xdr:sp macro="" textlink="">
      <xdr:nvSpPr>
        <xdr:cNvPr id="205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300567</xdr:colOff>
      <xdr:row>24</xdr:row>
      <xdr:rowOff>12700</xdr:rowOff>
    </xdr:to>
    <xdr:sp macro="" textlink="">
      <xdr:nvSpPr>
        <xdr:cNvPr id="205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300567</xdr:colOff>
      <xdr:row>24</xdr:row>
      <xdr:rowOff>12700</xdr:rowOff>
    </xdr:to>
    <xdr:sp macro="" textlink="">
      <xdr:nvSpPr>
        <xdr:cNvPr id="205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300567</xdr:colOff>
      <xdr:row>24</xdr:row>
      <xdr:rowOff>12700</xdr:rowOff>
    </xdr:to>
    <xdr:sp macro="" textlink="">
      <xdr:nvSpPr>
        <xdr:cNvPr id="205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300567</xdr:colOff>
      <xdr:row>24</xdr:row>
      <xdr:rowOff>12700</xdr:rowOff>
    </xdr:to>
    <xdr:sp macro="" textlink="">
      <xdr:nvSpPr>
        <xdr:cNvPr id="205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300567</xdr:colOff>
      <xdr:row>24</xdr:row>
      <xdr:rowOff>12700</xdr:rowOff>
    </xdr:to>
    <xdr:sp macro="" textlink="">
      <xdr:nvSpPr>
        <xdr:cNvPr id="205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300567</xdr:colOff>
      <xdr:row>24</xdr:row>
      <xdr:rowOff>12700</xdr:rowOff>
    </xdr:to>
    <xdr:sp macro="" textlink="">
      <xdr:nvSpPr>
        <xdr:cNvPr id="205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300567</xdr:colOff>
      <xdr:row>24</xdr:row>
      <xdr:rowOff>12700</xdr:rowOff>
    </xdr:to>
    <xdr:sp macro="" textlink="">
      <xdr:nvSpPr>
        <xdr:cNvPr id="205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300567</xdr:colOff>
      <xdr:row>24</xdr:row>
      <xdr:rowOff>12700</xdr:rowOff>
    </xdr:to>
    <xdr:sp macro="" textlink="">
      <xdr:nvSpPr>
        <xdr:cNvPr id="205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300567</xdr:colOff>
      <xdr:row>24</xdr:row>
      <xdr:rowOff>12700</xdr:rowOff>
    </xdr:to>
    <xdr:sp macro="" textlink="">
      <xdr:nvSpPr>
        <xdr:cNvPr id="205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300567</xdr:colOff>
      <xdr:row>24</xdr:row>
      <xdr:rowOff>12700</xdr:rowOff>
    </xdr:to>
    <xdr:sp macro="" textlink="">
      <xdr:nvSpPr>
        <xdr:cNvPr id="206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300567</xdr:colOff>
      <xdr:row>24</xdr:row>
      <xdr:rowOff>12700</xdr:rowOff>
    </xdr:to>
    <xdr:sp macro="" textlink="">
      <xdr:nvSpPr>
        <xdr:cNvPr id="1029" name="Text Box 5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300567</xdr:colOff>
      <xdr:row>24</xdr:row>
      <xdr:rowOff>12700</xdr:rowOff>
    </xdr:to>
    <xdr:sp macro="" textlink="">
      <xdr:nvSpPr>
        <xdr:cNvPr id="102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300567</xdr:colOff>
      <xdr:row>24</xdr:row>
      <xdr:rowOff>12700</xdr:rowOff>
    </xdr:to>
    <xdr:sp macro="" textlink="">
      <xdr:nvSpPr>
        <xdr:cNvPr id="206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300567</xdr:colOff>
      <xdr:row>24</xdr:row>
      <xdr:rowOff>12700</xdr:rowOff>
    </xdr:to>
    <xdr:sp macro="" textlink="">
      <xdr:nvSpPr>
        <xdr:cNvPr id="206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300567</xdr:colOff>
      <xdr:row>24</xdr:row>
      <xdr:rowOff>12700</xdr:rowOff>
    </xdr:to>
    <xdr:sp macro="" textlink="">
      <xdr:nvSpPr>
        <xdr:cNvPr id="206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300567</xdr:colOff>
      <xdr:row>24</xdr:row>
      <xdr:rowOff>12700</xdr:rowOff>
    </xdr:to>
    <xdr:sp macro="" textlink="">
      <xdr:nvSpPr>
        <xdr:cNvPr id="206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300567</xdr:colOff>
      <xdr:row>24</xdr:row>
      <xdr:rowOff>12700</xdr:rowOff>
    </xdr:to>
    <xdr:sp macro="" textlink="">
      <xdr:nvSpPr>
        <xdr:cNvPr id="2065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300567</xdr:colOff>
      <xdr:row>24</xdr:row>
      <xdr:rowOff>12700</xdr:rowOff>
    </xdr:to>
    <xdr:sp macro="" textlink="">
      <xdr:nvSpPr>
        <xdr:cNvPr id="206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300567</xdr:colOff>
      <xdr:row>24</xdr:row>
      <xdr:rowOff>12700</xdr:rowOff>
    </xdr:to>
    <xdr:sp macro="" textlink="">
      <xdr:nvSpPr>
        <xdr:cNvPr id="206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304800</xdr:colOff>
      <xdr:row>24</xdr:row>
      <xdr:rowOff>12700</xdr:rowOff>
    </xdr:to>
    <xdr:sp macro="" textlink="">
      <xdr:nvSpPr>
        <xdr:cNvPr id="206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304800</xdr:colOff>
      <xdr:row>24</xdr:row>
      <xdr:rowOff>12700</xdr:rowOff>
    </xdr:to>
    <xdr:sp macro="" textlink="">
      <xdr:nvSpPr>
        <xdr:cNvPr id="206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304800</xdr:colOff>
      <xdr:row>24</xdr:row>
      <xdr:rowOff>12700</xdr:rowOff>
    </xdr:to>
    <xdr:sp macro="" textlink="">
      <xdr:nvSpPr>
        <xdr:cNvPr id="2070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304800</xdr:colOff>
      <xdr:row>24</xdr:row>
      <xdr:rowOff>12700</xdr:rowOff>
    </xdr:to>
    <xdr:sp macro="" textlink="">
      <xdr:nvSpPr>
        <xdr:cNvPr id="207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304800</xdr:colOff>
      <xdr:row>24</xdr:row>
      <xdr:rowOff>12700</xdr:rowOff>
    </xdr:to>
    <xdr:sp macro="" textlink="">
      <xdr:nvSpPr>
        <xdr:cNvPr id="2072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304800</xdr:colOff>
      <xdr:row>24</xdr:row>
      <xdr:rowOff>12700</xdr:rowOff>
    </xdr:to>
    <xdr:sp macro="" textlink="">
      <xdr:nvSpPr>
        <xdr:cNvPr id="207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304800</xdr:colOff>
      <xdr:row>24</xdr:row>
      <xdr:rowOff>12700</xdr:rowOff>
    </xdr:to>
    <xdr:sp macro="" textlink="">
      <xdr:nvSpPr>
        <xdr:cNvPr id="2074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304800</xdr:colOff>
      <xdr:row>24</xdr:row>
      <xdr:rowOff>12700</xdr:rowOff>
    </xdr:to>
    <xdr:sp macro="" textlink="">
      <xdr:nvSpPr>
        <xdr:cNvPr id="207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304800</xdr:colOff>
      <xdr:row>24</xdr:row>
      <xdr:rowOff>12700</xdr:rowOff>
    </xdr:to>
    <xdr:sp macro="" textlink="">
      <xdr:nvSpPr>
        <xdr:cNvPr id="2076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304800</xdr:colOff>
      <xdr:row>24</xdr:row>
      <xdr:rowOff>12700</xdr:rowOff>
    </xdr:to>
    <xdr:sp macro="" textlink="">
      <xdr:nvSpPr>
        <xdr:cNvPr id="207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304800</xdr:colOff>
      <xdr:row>24</xdr:row>
      <xdr:rowOff>12700</xdr:rowOff>
    </xdr:to>
    <xdr:sp macro="" textlink="">
      <xdr:nvSpPr>
        <xdr:cNvPr id="207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304800</xdr:colOff>
      <xdr:row>24</xdr:row>
      <xdr:rowOff>12700</xdr:rowOff>
    </xdr:to>
    <xdr:sp macro="" textlink="">
      <xdr:nvSpPr>
        <xdr:cNvPr id="207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76200</xdr:colOff>
      <xdr:row>0</xdr:row>
      <xdr:rowOff>12700</xdr:rowOff>
    </xdr:from>
    <xdr:to>
      <xdr:col>6</xdr:col>
      <xdr:colOff>309034</xdr:colOff>
      <xdr:row>24</xdr:row>
      <xdr:rowOff>12700</xdr:rowOff>
    </xdr:to>
    <xdr:sp macro="" textlink="">
      <xdr:nvSpPr>
        <xdr:cNvPr id="9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436034</xdr:colOff>
      <xdr:row>24</xdr:row>
      <xdr:rowOff>12700</xdr:rowOff>
    </xdr:to>
    <xdr:sp macro="" textlink="">
      <xdr:nvSpPr>
        <xdr:cNvPr id="9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436034</xdr:colOff>
      <xdr:row>24</xdr:row>
      <xdr:rowOff>12700</xdr:rowOff>
    </xdr:to>
    <xdr:sp macro="" textlink="">
      <xdr:nvSpPr>
        <xdr:cNvPr id="102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436034</xdr:colOff>
      <xdr:row>24</xdr:row>
      <xdr:rowOff>12700</xdr:rowOff>
    </xdr:to>
    <xdr:sp macro="" textlink="">
      <xdr:nvSpPr>
        <xdr:cNvPr id="102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436034</xdr:colOff>
      <xdr:row>24</xdr:row>
      <xdr:rowOff>12700</xdr:rowOff>
    </xdr:to>
    <xdr:sp macro="" textlink="">
      <xdr:nvSpPr>
        <xdr:cNvPr id="10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3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3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3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3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3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3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3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42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4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4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4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4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5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10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08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08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082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08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08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08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08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08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0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08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09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09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09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09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09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09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09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09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09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09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0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0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0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0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0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0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0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0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0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0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1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1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1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1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1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1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1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1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1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1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20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21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2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2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2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2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2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2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2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30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3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35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3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3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3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3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4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4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4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4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4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5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5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5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5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5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6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6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6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6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6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6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6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6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6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6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7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7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7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7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7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7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76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7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7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7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80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81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8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8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8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85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8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8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190500</xdr:colOff>
      <xdr:row>0</xdr:row>
      <xdr:rowOff>12700</xdr:rowOff>
    </xdr:from>
    <xdr:to>
      <xdr:col>6</xdr:col>
      <xdr:colOff>431800</xdr:colOff>
      <xdr:row>24</xdr:row>
      <xdr:rowOff>12700</xdr:rowOff>
    </xdr:to>
    <xdr:sp macro="" textlink="">
      <xdr:nvSpPr>
        <xdr:cNvPr id="21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id="3" name="RiskTab22" displayName="RiskTab22" ref="A1:M53" totalsRowShown="0" headerRowDxfId="96" dataDxfId="94" headerRowBorderDxfId="95">
  <autoFilter ref="A1:M53"/>
  <tableColumns count="13">
    <tableColumn id="1" name="Nr." dataDxfId="93" totalsRowDxfId="92"/>
    <tableColumn id="9" name="ShortName" totalsRowDxfId="91"/>
    <tableColumn id="24" name="Name" dataDxfId="90" totalsRowDxfId="89"/>
    <tableColumn id="32" name="AlphaVantage" dataDxfId="88" totalsRowDxfId="87"/>
    <tableColumn id="6" name="AV.length" dataDxfId="86" totalsRowDxfId="85"/>
    <tableColumn id="10" name="AV.time" dataDxfId="84" totalsRowDxfId="83"/>
    <tableColumn id="11" name="AV.down" dataDxfId="82" totalsRowDxfId="81"/>
    <tableColumn id="5" name="barchart" dataDxfId="80" totalsRowDxfId="79">
      <calculatedColumnFormula>Table2[[#This Row],[Volume]]</calculatedColumnFormula>
    </tableColumn>
    <tableColumn id="7" name="barchart.length" dataDxfId="78" totalsRowDxfId="77"/>
    <tableColumn id="2" name="Bloomberg" dataDxfId="76" totalsRowDxfId="75"/>
    <tableColumn id="8" name="bloomberg.length" dataDxfId="74" totalsRowDxfId="73"/>
    <tableColumn id="3" name="ISIN" dataDxfId="72" totalsRowDxfId="71"/>
    <tableColumn id="4" name="WKN" dataDxfId="70" totalsRowDxfId="6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2" displayName="Table2" ref="A1:O53" totalsRowShown="0" headerRowDxfId="68">
  <autoFilter ref="A1:O53"/>
  <tableColumns count="15">
    <tableColumn id="1" name="Nr." dataDxfId="67">
      <calculatedColumnFormula>RiskTab22[[#This Row],[Nr.]]</calculatedColumnFormula>
    </tableColumn>
    <tableColumn id="2" name="Name" dataDxfId="66">
      <calculatedColumnFormula>RiskTab22[[#This Row],[ShortName]]</calculatedColumnFormula>
    </tableColumn>
    <tableColumn id="13" name="AlphaVantage" dataDxfId="65">
      <calculatedColumnFormula>RiskTab22[[#This Row],[AlphaVantage]]</calculatedColumnFormula>
    </tableColumn>
    <tableColumn id="3" name="Volume" dataDxfId="64">
      <calculatedColumnFormula>IFERROR(INDEX(DepPositions[Volume],MATCH(C2,DepPositions[AlphaVantage],0)),"")</calculatedColumnFormula>
    </tableColumn>
    <tableColumn id="4" name="ClosePrice" dataDxfId="63"/>
    <tableColumn id="14" name="CloseDate" dataDxfId="62"/>
    <tableColumn id="5" name="Value" dataDxfId="61"/>
    <tableColumn id="6" name="SharePortfolio" dataDxfId="60"/>
    <tableColumn id="7" name="1D.logReturn" dataDxfId="59"/>
    <tableColumn id="15" name="1D.logRetorn.on.portfolio" dataDxfId="58">
      <calculatedColumnFormula>Table2[[#This Row],[1D.logReturn]]*Table2[[#This Row],[Value]]</calculatedColumnFormula>
    </tableColumn>
    <tableColumn id="8" name="1D.return" dataDxfId="57"/>
    <tableColumn id="9" name="5D.logReturn" dataDxfId="56"/>
    <tableColumn id="10" name="23D.logReturn" dataDxfId="55"/>
    <tableColumn id="11" name="125D.logReturn" dataDxfId="54"/>
    <tableColumn id="12" name="250D.logReturn" dataDxfId="5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22" displayName="Table22" ref="A1:AM53" totalsRowShown="0" headerRowDxfId="52">
  <sortState ref="A4:AJ82">
    <sortCondition descending="1" ref="I1:I75"/>
  </sortState>
  <tableColumns count="39">
    <tableColumn id="1" name="Nr." dataDxfId="51">
      <calculatedColumnFormula>RiskTab22[[#This Row],[Nr.]]</calculatedColumnFormula>
    </tableColumn>
    <tableColumn id="2" name="Name" dataDxfId="50">
      <calculatedColumnFormula>RiskTab22[[#This Row],[ShortName]]</calculatedColumnFormula>
    </tableColumn>
    <tableColumn id="13" name="AlphaVantage" dataDxfId="49">
      <calculatedColumnFormula>RiskTab22[[#This Row],[AlphaVantage]]</calculatedColumnFormula>
    </tableColumn>
    <tableColumn id="21" name="Value" dataDxfId="48">
      <calculatedColumnFormula>Table2[[#This Row],[Volume]]</calculatedColumnFormula>
    </tableColumn>
    <tableColumn id="24" name="SharePortfolio" dataDxfId="47"/>
    <tableColumn id="14" name="CloseDate" dataDxfId="46"/>
    <tableColumn id="3" name="Beta1Y" dataDxfId="45"/>
    <tableColumn id="18" name="Beta" dataDxfId="44"/>
    <tableColumn id="19" name="250D.logReturn" dataDxfId="43">
      <calculatedColumnFormula>Table2[[#This Row],[250D.logReturn]]</calculatedColumnFormula>
    </tableColumn>
    <tableColumn id="20" name="250D.CAPM.Return" dataDxfId="42"/>
    <tableColumn id="22" name="Jensen.Alpha" dataDxfId="41">
      <calculatedColumnFormula>Table22[[#This Row],[250D.logReturn]]-Table22[[#This Row],[std_log_returns_1Y]]</calculatedColumnFormula>
    </tableColumn>
    <tableColumn id="4" name="std_log_returns_1Y" dataDxfId="40"/>
    <tableColumn id="5" name="std_log_returns" dataDxfId="39"/>
    <tableColumn id="6" name="VaR Normal std1Y" dataDxfId="38"/>
    <tableColumn id="7" name="VaR Normal" dataDxfId="37"/>
    <tableColumn id="8" name="VaR HS 1Y" dataDxfId="36"/>
    <tableColumn id="9" name="individual VaR Bootstrap" dataDxfId="35"/>
    <tableColumn id="10" name="marginal VaR in €" dataDxfId="34"/>
    <tableColumn id="11" name="incremental VaR" dataDxfId="33"/>
    <tableColumn id="23" name="incremental VaR to Port VaR (share Portfolio VaR)" dataDxfId="32"/>
    <tableColumn id="12" name="incremental VaR per Value" dataDxfId="31"/>
    <tableColumn id="15" name="share Portfolio VaR / share portfolio" dataDxfId="30"/>
    <tableColumn id="26" name="VaR bootstrap 05Quantile" dataDxfId="29"/>
    <tableColumn id="25" name="VaR bootstrap 95Quantile" dataDxfId="28"/>
    <tableColumn id="34" name="VaR bootstrap" dataDxfId="27"/>
    <tableColumn id="33" name="incVaR bootstrap 05Quantile" dataDxfId="26"/>
    <tableColumn id="32" name="incVaR bootstrap 95Quantile" dataDxfId="25"/>
    <tableColumn id="31" name="incVaR bootstrap" dataDxfId="24"/>
    <tableColumn id="30" name="mVaR bootstrap 05Quantile" dataDxfId="23"/>
    <tableColumn id="29" name="mVaR bootstrap 95Quantile" dataDxfId="22"/>
    <tableColumn id="16" name="mVaR bootstrap" dataDxfId="21"/>
    <tableColumn id="27" name="component VaR" dataDxfId="20"/>
    <tableColumn id="36" name="VaR Share" dataDxfId="19"/>
    <tableColumn id="41" name="VaR MSGARCH" dataDxfId="18"/>
    <tableColumn id="40" name="Column2" dataDxfId="17"/>
    <tableColumn id="39" name="Column1" dataDxfId="16"/>
    <tableColumn id="17" name="ES bootstrap 05Quantile" dataDxfId="15"/>
    <tableColumn id="35" name="ES bootstrap 95Quantile" dataDxfId="14"/>
    <tableColumn id="28" name="ES bootstrap" dataDxfId="1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6" name="DepPositions" displayName="DepPositions" ref="A1:F35" totalsRowShown="0" headerRowDxfId="12" dataDxfId="10" headerRowBorderDxfId="11" tableBorderDxfId="9">
  <autoFilter ref="A1:F35"/>
  <tableColumns count="6">
    <tableColumn id="1" name="Name" dataDxfId="8"/>
    <tableColumn id="2" name="AlphaVantage" dataDxfId="7"/>
    <tableColumn id="3" name="Deposite" dataDxfId="6"/>
    <tableColumn id="7" name="Date" dataDxfId="5"/>
    <tableColumn id="6" name="Price" dataDxfId="4"/>
    <tableColumn id="4" name="Volume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zoomScale="150" zoomScaleNormal="150" zoomScalePageLayoutView="150" workbookViewId="0">
      <pane xSplit="4" ySplit="1" topLeftCell="E2" activePane="bottomRight" state="frozen"/>
      <selection pane="topRight" activeCell="D1" sqref="D1"/>
      <selection pane="bottomLeft" activeCell="A3" sqref="A3"/>
      <selection pane="bottomRight" activeCell="C13" sqref="C13"/>
    </sheetView>
  </sheetViews>
  <sheetFormatPr baseColWidth="10" defaultColWidth="8.83203125" defaultRowHeight="14" x14ac:dyDescent="0"/>
  <cols>
    <col min="1" max="1" width="4.83203125" customWidth="1"/>
    <col min="2" max="2" width="23" customWidth="1"/>
    <col min="3" max="3" width="47.33203125" customWidth="1"/>
    <col min="4" max="4" width="9.83203125" customWidth="1"/>
    <col min="5" max="5" width="17.1640625" customWidth="1"/>
    <col min="6" max="7" width="9.83203125" customWidth="1"/>
    <col min="8" max="9" width="18.83203125" customWidth="1"/>
    <col min="10" max="11" width="13" customWidth="1"/>
    <col min="12" max="12" width="16.5" customWidth="1"/>
    <col min="13" max="13" width="13.83203125" customWidth="1"/>
  </cols>
  <sheetData>
    <row r="1" spans="1:13" ht="28" customHeight="1">
      <c r="A1" s="11" t="s">
        <v>8</v>
      </c>
      <c r="B1" s="11" t="s">
        <v>30</v>
      </c>
      <c r="C1" s="2" t="s">
        <v>0</v>
      </c>
      <c r="D1" s="4" t="s">
        <v>54</v>
      </c>
      <c r="E1" s="13" t="s">
        <v>68</v>
      </c>
      <c r="F1" s="12" t="s">
        <v>72</v>
      </c>
      <c r="G1" s="4" t="s">
        <v>71</v>
      </c>
      <c r="H1" s="4" t="s">
        <v>9</v>
      </c>
      <c r="I1" s="4" t="s">
        <v>22</v>
      </c>
      <c r="J1" s="4" t="s">
        <v>17</v>
      </c>
      <c r="K1" s="4" t="s">
        <v>23</v>
      </c>
      <c r="L1" s="4" t="s">
        <v>18</v>
      </c>
      <c r="M1" s="4" t="s">
        <v>19</v>
      </c>
    </row>
    <row r="2" spans="1:13">
      <c r="A2">
        <v>1</v>
      </c>
      <c r="B2" t="s">
        <v>129</v>
      </c>
      <c r="C2" s="3" t="s">
        <v>130</v>
      </c>
      <c r="D2" s="1" t="s">
        <v>131</v>
      </c>
      <c r="E2" s="9">
        <v>3884</v>
      </c>
      <c r="F2" s="7">
        <v>1.8453121185302701</v>
      </c>
      <c r="G2" s="1" t="b">
        <v>1</v>
      </c>
      <c r="H2" s="1"/>
      <c r="I2" s="1"/>
      <c r="J2" s="10"/>
      <c r="K2" s="10"/>
      <c r="L2" s="10"/>
      <c r="M2" s="10"/>
    </row>
    <row r="3" spans="1:13">
      <c r="A3">
        <v>2</v>
      </c>
      <c r="B3" t="s">
        <v>132</v>
      </c>
      <c r="C3" s="3" t="s">
        <v>133</v>
      </c>
      <c r="D3" s="1" t="s">
        <v>134</v>
      </c>
      <c r="E3" s="9">
        <v>2637</v>
      </c>
      <c r="F3" s="7">
        <v>2.2567560672760001</v>
      </c>
      <c r="G3" s="1" t="b">
        <v>1</v>
      </c>
      <c r="H3" s="1"/>
      <c r="I3" s="1"/>
      <c r="J3" s="10"/>
      <c r="K3" s="10"/>
      <c r="L3" s="10"/>
      <c r="M3" s="10"/>
    </row>
    <row r="4" spans="1:13">
      <c r="A4">
        <v>3</v>
      </c>
      <c r="B4" t="s">
        <v>135</v>
      </c>
      <c r="C4" s="3" t="s">
        <v>136</v>
      </c>
      <c r="D4" s="1" t="s">
        <v>137</v>
      </c>
      <c r="E4" s="9">
        <v>443</v>
      </c>
      <c r="F4" s="7">
        <v>0.50007295608520497</v>
      </c>
      <c r="G4" s="1" t="b">
        <v>1</v>
      </c>
      <c r="H4" s="1">
        <v>1670</v>
      </c>
      <c r="I4" s="1"/>
      <c r="J4" s="10"/>
      <c r="K4" s="10"/>
      <c r="L4" s="10" t="s">
        <v>138</v>
      </c>
      <c r="M4" s="10" t="s">
        <v>139</v>
      </c>
    </row>
    <row r="5" spans="1:13">
      <c r="A5">
        <v>4</v>
      </c>
      <c r="B5" t="s">
        <v>140</v>
      </c>
      <c r="C5" s="3" t="s">
        <v>141</v>
      </c>
      <c r="D5" s="1" t="s">
        <v>142</v>
      </c>
      <c r="E5" s="9">
        <v>2571</v>
      </c>
      <c r="F5" s="7">
        <v>1.5995190143585201</v>
      </c>
      <c r="G5" s="1" t="b">
        <v>1</v>
      </c>
      <c r="H5" s="1">
        <v>1130</v>
      </c>
      <c r="I5" s="1"/>
      <c r="J5" s="10"/>
      <c r="K5" s="10"/>
      <c r="L5" s="10"/>
      <c r="M5" s="10"/>
    </row>
    <row r="6" spans="1:13">
      <c r="A6">
        <v>5</v>
      </c>
      <c r="B6" t="s">
        <v>143</v>
      </c>
      <c r="C6" s="3" t="s">
        <v>144</v>
      </c>
      <c r="D6" s="1" t="s">
        <v>145</v>
      </c>
      <c r="E6" s="9">
        <v>262</v>
      </c>
      <c r="F6" s="7">
        <v>0.431180000305176</v>
      </c>
      <c r="G6" s="1" t="b">
        <v>1</v>
      </c>
      <c r="H6" s="1">
        <v>810</v>
      </c>
      <c r="I6" s="1"/>
      <c r="J6" s="10"/>
      <c r="K6" s="10"/>
      <c r="L6" s="10"/>
      <c r="M6" s="10"/>
    </row>
    <row r="7" spans="1:13">
      <c r="A7">
        <v>6</v>
      </c>
      <c r="B7" t="s">
        <v>146</v>
      </c>
      <c r="C7" s="3" t="s">
        <v>147</v>
      </c>
      <c r="D7" s="1" t="s">
        <v>148</v>
      </c>
      <c r="E7" s="9">
        <v>1788</v>
      </c>
      <c r="F7" s="7">
        <v>2.0715470314025901</v>
      </c>
      <c r="G7" s="1" t="b">
        <v>1</v>
      </c>
      <c r="H7" s="1">
        <v>1450</v>
      </c>
      <c r="I7" s="1"/>
      <c r="J7" s="10"/>
      <c r="K7" s="10"/>
      <c r="L7" s="10"/>
      <c r="M7" s="10"/>
    </row>
    <row r="8" spans="1:13">
      <c r="A8">
        <v>7</v>
      </c>
      <c r="B8" t="s">
        <v>332</v>
      </c>
      <c r="C8" s="49" t="s">
        <v>330</v>
      </c>
      <c r="D8" s="1" t="s">
        <v>331</v>
      </c>
      <c r="E8" s="9"/>
      <c r="F8" s="7"/>
      <c r="G8" s="1"/>
      <c r="H8" s="1" t="str">
        <f>Table2[[#This Row],[Volume]]</f>
        <v/>
      </c>
      <c r="I8" s="1"/>
      <c r="J8" s="10"/>
      <c r="K8" s="10"/>
      <c r="L8" s="10"/>
      <c r="M8" s="10"/>
    </row>
    <row r="9" spans="1:13">
      <c r="A9">
        <v>8</v>
      </c>
      <c r="B9" t="s">
        <v>149</v>
      </c>
      <c r="C9" s="3" t="s">
        <v>150</v>
      </c>
      <c r="D9" s="1" t="s">
        <v>151</v>
      </c>
      <c r="E9" s="9">
        <v>1520</v>
      </c>
      <c r="F9" s="7">
        <v>0.895679950714111</v>
      </c>
      <c r="G9" s="1" t="b">
        <v>1</v>
      </c>
      <c r="H9" s="1">
        <v>0</v>
      </c>
      <c r="I9" s="1"/>
      <c r="J9" s="10"/>
      <c r="K9" s="10"/>
      <c r="L9" s="10" t="s">
        <v>152</v>
      </c>
      <c r="M9" s="10" t="s">
        <v>153</v>
      </c>
    </row>
    <row r="10" spans="1:13">
      <c r="A10">
        <v>9</v>
      </c>
      <c r="B10" t="s">
        <v>154</v>
      </c>
      <c r="C10" s="3" t="s">
        <v>155</v>
      </c>
      <c r="D10" s="1" t="s">
        <v>156</v>
      </c>
      <c r="E10" s="9">
        <v>41</v>
      </c>
      <c r="F10" s="7">
        <v>0.42521095275878901</v>
      </c>
      <c r="G10" s="1" t="b">
        <v>1</v>
      </c>
      <c r="H10" s="1"/>
      <c r="I10" s="1"/>
      <c r="J10" s="10"/>
      <c r="K10" s="10"/>
      <c r="L10" s="10"/>
      <c r="M10" s="10"/>
    </row>
    <row r="11" spans="1:13">
      <c r="A11">
        <v>10</v>
      </c>
      <c r="B11" t="s">
        <v>157</v>
      </c>
      <c r="C11" s="3" t="s">
        <v>158</v>
      </c>
      <c r="D11" s="1" t="s">
        <v>159</v>
      </c>
      <c r="E11" s="9">
        <v>554</v>
      </c>
      <c r="F11" s="7">
        <v>11.149388074874899</v>
      </c>
      <c r="G11" s="1" t="b">
        <v>1</v>
      </c>
      <c r="H11" s="1"/>
      <c r="I11" s="1"/>
      <c r="J11" s="10"/>
      <c r="K11" s="10"/>
      <c r="L11" s="10"/>
      <c r="M11" s="10"/>
    </row>
    <row r="12" spans="1:13">
      <c r="A12">
        <v>11</v>
      </c>
      <c r="B12" t="s">
        <v>160</v>
      </c>
      <c r="C12" s="3" t="s">
        <v>161</v>
      </c>
      <c r="D12" s="1" t="s">
        <v>162</v>
      </c>
      <c r="E12" s="9">
        <v>882</v>
      </c>
      <c r="F12" s="7">
        <v>0.80718803405761697</v>
      </c>
      <c r="G12" s="1" t="b">
        <v>1</v>
      </c>
      <c r="H12" s="1"/>
      <c r="I12" s="1"/>
      <c r="J12" s="10"/>
      <c r="K12" s="10"/>
      <c r="L12" s="10"/>
      <c r="M12" s="10"/>
    </row>
    <row r="13" spans="1:13">
      <c r="A13">
        <v>12</v>
      </c>
      <c r="B13" t="s">
        <v>163</v>
      </c>
      <c r="C13" s="3" t="s">
        <v>164</v>
      </c>
      <c r="D13" s="1" t="s">
        <v>165</v>
      </c>
      <c r="E13" s="9">
        <v>1120</v>
      </c>
      <c r="F13" s="7">
        <v>1.1043908596038801</v>
      </c>
      <c r="G13" s="1" t="b">
        <v>1</v>
      </c>
      <c r="H13" s="1">
        <v>54</v>
      </c>
      <c r="I13" s="1"/>
      <c r="J13" s="10"/>
      <c r="K13" s="10"/>
      <c r="L13" s="10" t="s">
        <v>166</v>
      </c>
      <c r="M13" s="10" t="s">
        <v>167</v>
      </c>
    </row>
    <row r="14" spans="1:13">
      <c r="A14">
        <v>13</v>
      </c>
      <c r="B14" t="s">
        <v>168</v>
      </c>
      <c r="C14" s="3" t="s">
        <v>169</v>
      </c>
      <c r="D14" s="1" t="s">
        <v>170</v>
      </c>
      <c r="E14" s="9">
        <v>1054</v>
      </c>
      <c r="F14" s="7">
        <v>0.69260215759277299</v>
      </c>
      <c r="G14" s="1" t="b">
        <v>1</v>
      </c>
      <c r="H14" s="1">
        <v>238</v>
      </c>
      <c r="I14" s="1"/>
      <c r="J14" s="10"/>
      <c r="K14" s="10"/>
      <c r="L14" s="10" t="s">
        <v>171</v>
      </c>
      <c r="M14" s="10" t="s">
        <v>172</v>
      </c>
    </row>
    <row r="15" spans="1:13">
      <c r="A15">
        <v>14</v>
      </c>
      <c r="B15" t="s">
        <v>173</v>
      </c>
      <c r="C15" s="3" t="s">
        <v>174</v>
      </c>
      <c r="D15" s="1" t="s">
        <v>175</v>
      </c>
      <c r="E15" s="9">
        <v>2796</v>
      </c>
      <c r="F15" s="7">
        <v>1.4933609962463399</v>
      </c>
      <c r="G15" s="1" t="b">
        <v>1</v>
      </c>
      <c r="H15" s="1">
        <v>400</v>
      </c>
      <c r="I15" s="1"/>
      <c r="J15" s="10"/>
      <c r="K15" s="10"/>
      <c r="L15" s="10"/>
      <c r="M15" s="10"/>
    </row>
    <row r="16" spans="1:13">
      <c r="A16">
        <v>15</v>
      </c>
      <c r="B16" t="s">
        <v>176</v>
      </c>
      <c r="C16" s="3" t="s">
        <v>177</v>
      </c>
      <c r="D16" s="1" t="s">
        <v>178</v>
      </c>
      <c r="E16" s="9">
        <v>1355</v>
      </c>
      <c r="F16" s="7">
        <v>0.82800984382629395</v>
      </c>
      <c r="G16" s="1" t="b">
        <v>1</v>
      </c>
      <c r="H16" s="1">
        <v>19</v>
      </c>
      <c r="I16" s="1"/>
      <c r="J16" s="10"/>
      <c r="K16" s="10"/>
      <c r="L16" s="10"/>
      <c r="M16" s="10"/>
    </row>
    <row r="17" spans="1:13">
      <c r="A17">
        <v>16</v>
      </c>
      <c r="B17" t="s">
        <v>179</v>
      </c>
      <c r="C17" s="3" t="s">
        <v>180</v>
      </c>
      <c r="D17" s="1" t="s">
        <v>181</v>
      </c>
      <c r="E17" s="9">
        <v>1239</v>
      </c>
      <c r="F17" s="7">
        <v>3.0671970844268799</v>
      </c>
      <c r="G17" s="1" t="b">
        <v>1</v>
      </c>
      <c r="H17" s="1">
        <v>3140</v>
      </c>
      <c r="I17" s="1"/>
      <c r="J17" s="10"/>
      <c r="K17" s="10"/>
      <c r="L17" s="10" t="s">
        <v>182</v>
      </c>
      <c r="M17" s="10" t="s">
        <v>183</v>
      </c>
    </row>
    <row r="18" spans="1:13">
      <c r="A18">
        <v>17</v>
      </c>
      <c r="B18" t="s">
        <v>184</v>
      </c>
      <c r="C18" s="3" t="s">
        <v>185</v>
      </c>
      <c r="D18" s="1" t="s">
        <v>186</v>
      </c>
      <c r="E18" s="9">
        <v>72</v>
      </c>
      <c r="F18" s="7">
        <v>0.88492703437805198</v>
      </c>
      <c r="G18" s="1" t="b">
        <v>1</v>
      </c>
      <c r="H18" s="1">
        <v>3246</v>
      </c>
      <c r="I18" s="1"/>
      <c r="J18" s="10"/>
      <c r="K18" s="10"/>
      <c r="L18" s="10" t="s">
        <v>187</v>
      </c>
      <c r="M18" s="10" t="s">
        <v>188</v>
      </c>
    </row>
    <row r="19" spans="1:13">
      <c r="A19">
        <v>18</v>
      </c>
      <c r="B19" t="s">
        <v>189</v>
      </c>
      <c r="C19" s="3" t="s">
        <v>190</v>
      </c>
      <c r="D19" s="1" t="s">
        <v>191</v>
      </c>
      <c r="E19" s="9">
        <v>5973</v>
      </c>
      <c r="F19" s="7">
        <v>12.4386661052704</v>
      </c>
      <c r="G19" s="1" t="b">
        <v>1</v>
      </c>
      <c r="H19" s="1">
        <v>10</v>
      </c>
      <c r="I19" s="1"/>
      <c r="J19" s="10" t="s">
        <v>192</v>
      </c>
      <c r="K19" s="10"/>
      <c r="L19" s="10" t="s">
        <v>193</v>
      </c>
      <c r="M19" s="10" t="s">
        <v>194</v>
      </c>
    </row>
    <row r="20" spans="1:13">
      <c r="A20">
        <v>19</v>
      </c>
      <c r="B20" t="s">
        <v>195</v>
      </c>
      <c r="C20" s="3" t="s">
        <v>196</v>
      </c>
      <c r="D20" s="1" t="s">
        <v>197</v>
      </c>
      <c r="E20" s="9">
        <v>283</v>
      </c>
      <c r="F20" s="7">
        <v>0.59319806098937999</v>
      </c>
      <c r="G20" s="1" t="b">
        <v>1</v>
      </c>
      <c r="H20" s="1"/>
      <c r="I20" s="1"/>
      <c r="J20" s="10"/>
      <c r="K20" s="10"/>
      <c r="L20" s="10"/>
      <c r="M20" s="10"/>
    </row>
    <row r="21" spans="1:13">
      <c r="A21">
        <v>20</v>
      </c>
      <c r="B21" t="s">
        <v>198</v>
      </c>
      <c r="C21" s="3" t="s">
        <v>199</v>
      </c>
      <c r="D21" s="1" t="s">
        <v>200</v>
      </c>
      <c r="E21" s="9">
        <v>2459</v>
      </c>
      <c r="F21" s="7">
        <v>3.45762395858765</v>
      </c>
      <c r="G21" s="1" t="b">
        <v>1</v>
      </c>
      <c r="H21" s="1">
        <v>58</v>
      </c>
      <c r="I21" s="1"/>
      <c r="J21" s="10"/>
      <c r="K21" s="10"/>
      <c r="L21" s="10" t="s">
        <v>201</v>
      </c>
      <c r="M21" s="10" t="s">
        <v>202</v>
      </c>
    </row>
    <row r="22" spans="1:13">
      <c r="A22">
        <v>21</v>
      </c>
      <c r="B22" t="s">
        <v>203</v>
      </c>
      <c r="C22" s="3" t="s">
        <v>204</v>
      </c>
      <c r="D22" s="1" t="s">
        <v>205</v>
      </c>
      <c r="E22" s="9">
        <v>2805</v>
      </c>
      <c r="F22" s="7">
        <v>1.8170199394226101</v>
      </c>
      <c r="G22" s="1" t="b">
        <v>1</v>
      </c>
      <c r="H22" s="1"/>
      <c r="I22" s="1"/>
      <c r="J22" s="10"/>
      <c r="K22" s="10"/>
      <c r="L22" s="10"/>
      <c r="M22" s="10"/>
    </row>
    <row r="23" spans="1:13">
      <c r="A23">
        <v>22</v>
      </c>
      <c r="B23" t="s">
        <v>206</v>
      </c>
      <c r="C23" s="3" t="s">
        <v>207</v>
      </c>
      <c r="D23" s="1" t="s">
        <v>208</v>
      </c>
      <c r="E23" s="9">
        <v>2934</v>
      </c>
      <c r="F23" s="7">
        <v>1.9686191082000699</v>
      </c>
      <c r="G23" s="1" t="b">
        <v>1</v>
      </c>
      <c r="H23" s="1">
        <v>13</v>
      </c>
      <c r="I23" s="1"/>
      <c r="J23" s="10"/>
      <c r="K23" s="10"/>
      <c r="L23" s="10" t="s">
        <v>209</v>
      </c>
      <c r="M23" s="10" t="s">
        <v>210</v>
      </c>
    </row>
    <row r="24" spans="1:13">
      <c r="A24">
        <v>23</v>
      </c>
      <c r="B24" t="s">
        <v>211</v>
      </c>
      <c r="C24" s="3" t="s">
        <v>212</v>
      </c>
      <c r="D24" s="1" t="s">
        <v>213</v>
      </c>
      <c r="E24" s="9">
        <v>4852</v>
      </c>
      <c r="F24" s="7">
        <v>1.7274429798126201</v>
      </c>
      <c r="G24" s="1" t="b">
        <v>1</v>
      </c>
      <c r="H24" s="1"/>
      <c r="I24" s="1"/>
      <c r="J24" s="10"/>
      <c r="K24" s="10"/>
      <c r="L24" s="10"/>
      <c r="M24" s="10"/>
    </row>
    <row r="25" spans="1:13">
      <c r="A25">
        <v>24</v>
      </c>
      <c r="B25" t="s">
        <v>214</v>
      </c>
      <c r="C25" s="3" t="s">
        <v>215</v>
      </c>
      <c r="D25" s="1" t="s">
        <v>216</v>
      </c>
      <c r="E25" s="9">
        <v>638</v>
      </c>
      <c r="F25" s="7">
        <v>0.85569787025451705</v>
      </c>
      <c r="G25" s="1" t="b">
        <v>1</v>
      </c>
      <c r="H25" s="1"/>
      <c r="I25" s="1"/>
      <c r="J25" s="10"/>
      <c r="K25" s="10"/>
      <c r="L25" s="10"/>
      <c r="M25" s="10"/>
    </row>
    <row r="26" spans="1:13">
      <c r="A26">
        <v>25</v>
      </c>
      <c r="B26" t="s">
        <v>217</v>
      </c>
      <c r="C26" s="3" t="s">
        <v>218</v>
      </c>
      <c r="D26" s="1" t="s">
        <v>219</v>
      </c>
      <c r="E26" s="9">
        <v>425</v>
      </c>
      <c r="F26" s="7">
        <v>10.781733036041301</v>
      </c>
      <c r="G26" s="1" t="b">
        <v>1</v>
      </c>
      <c r="H26" s="1"/>
      <c r="I26" s="1"/>
      <c r="J26" s="10"/>
      <c r="K26" s="10"/>
      <c r="L26" s="10" t="s">
        <v>220</v>
      </c>
      <c r="M26" s="10" t="s">
        <v>221</v>
      </c>
    </row>
    <row r="27" spans="1:13">
      <c r="A27">
        <v>26</v>
      </c>
      <c r="B27" t="s">
        <v>222</v>
      </c>
      <c r="C27" s="3" t="s">
        <v>223</v>
      </c>
      <c r="D27" s="1" t="s">
        <v>224</v>
      </c>
      <c r="E27" s="9">
        <v>923</v>
      </c>
      <c r="F27" s="7">
        <v>11.540992021560699</v>
      </c>
      <c r="G27" s="1" t="b">
        <v>1</v>
      </c>
      <c r="H27" s="1">
        <v>2270</v>
      </c>
      <c r="I27" s="1"/>
      <c r="J27" s="10"/>
      <c r="K27" s="10"/>
      <c r="L27" s="10" t="s">
        <v>225</v>
      </c>
      <c r="M27" s="10" t="s">
        <v>226</v>
      </c>
    </row>
    <row r="28" spans="1:13">
      <c r="A28">
        <v>27</v>
      </c>
      <c r="B28" t="s">
        <v>227</v>
      </c>
      <c r="C28" s="3" t="s">
        <v>228</v>
      </c>
      <c r="D28" s="1" t="s">
        <v>229</v>
      </c>
      <c r="E28" s="9">
        <v>4053</v>
      </c>
      <c r="F28" s="7">
        <v>2.8462979793548602</v>
      </c>
      <c r="G28" s="1" t="b">
        <v>1</v>
      </c>
      <c r="H28" s="1">
        <v>155</v>
      </c>
      <c r="I28" s="1"/>
      <c r="J28" s="10"/>
      <c r="K28" s="10"/>
      <c r="L28" s="10" t="s">
        <v>230</v>
      </c>
      <c r="M28" s="10" t="s">
        <v>231</v>
      </c>
    </row>
    <row r="29" spans="1:13">
      <c r="A29">
        <v>28</v>
      </c>
      <c r="B29" t="s">
        <v>232</v>
      </c>
      <c r="C29" s="3" t="s">
        <v>233</v>
      </c>
      <c r="D29" s="1" t="s">
        <v>234</v>
      </c>
      <c r="E29" s="9">
        <v>2809</v>
      </c>
      <c r="F29" s="7">
        <v>11.8289458751678</v>
      </c>
      <c r="G29" s="1" t="b">
        <v>1</v>
      </c>
      <c r="H29" s="1">
        <v>260</v>
      </c>
      <c r="I29" s="1"/>
      <c r="J29" s="10"/>
      <c r="K29" s="10"/>
      <c r="L29" s="10" t="s">
        <v>235</v>
      </c>
      <c r="M29" s="10" t="s">
        <v>236</v>
      </c>
    </row>
    <row r="30" spans="1:13">
      <c r="A30">
        <v>29</v>
      </c>
      <c r="B30" t="s">
        <v>237</v>
      </c>
      <c r="C30" t="s">
        <v>238</v>
      </c>
      <c r="D30" s="1" t="s">
        <v>239</v>
      </c>
      <c r="E30" s="9">
        <v>5654</v>
      </c>
      <c r="F30" s="7">
        <v>5.6991021633148202</v>
      </c>
      <c r="G30" s="1" t="b">
        <v>1</v>
      </c>
      <c r="H30" s="1">
        <v>165</v>
      </c>
      <c r="I30" s="1"/>
      <c r="J30" s="10"/>
      <c r="K30" s="10"/>
      <c r="L30" s="10"/>
      <c r="M30" s="10"/>
    </row>
    <row r="31" spans="1:13" ht="15" customHeight="1">
      <c r="A31">
        <v>30</v>
      </c>
      <c r="B31" t="s">
        <v>240</v>
      </c>
      <c r="C31" s="6" t="s">
        <v>241</v>
      </c>
      <c r="D31" s="1" t="s">
        <v>242</v>
      </c>
      <c r="E31" s="9">
        <v>1898</v>
      </c>
      <c r="F31" s="7">
        <v>1.0994169712066699</v>
      </c>
      <c r="G31" s="1" t="b">
        <v>1</v>
      </c>
      <c r="H31" s="1">
        <v>0</v>
      </c>
      <c r="I31" s="1"/>
      <c r="J31" s="10"/>
      <c r="K31" s="10"/>
      <c r="L31" s="10" t="s">
        <v>243</v>
      </c>
      <c r="M31" s="10" t="s">
        <v>244</v>
      </c>
    </row>
    <row r="32" spans="1:13">
      <c r="A32">
        <v>31</v>
      </c>
      <c r="B32" t="s">
        <v>245</v>
      </c>
      <c r="C32" t="s">
        <v>246</v>
      </c>
      <c r="D32" s="1" t="s">
        <v>247</v>
      </c>
      <c r="E32" s="9">
        <v>4615</v>
      </c>
      <c r="F32" s="7">
        <v>2.3584558963775599</v>
      </c>
      <c r="G32" s="1" t="b">
        <v>1</v>
      </c>
      <c r="H32" s="1">
        <v>48</v>
      </c>
      <c r="I32" s="1"/>
      <c r="J32" s="10"/>
      <c r="K32" s="10"/>
      <c r="L32" s="10" t="s">
        <v>248</v>
      </c>
      <c r="M32" s="10" t="s">
        <v>249</v>
      </c>
    </row>
    <row r="33" spans="1:13">
      <c r="A33">
        <v>32</v>
      </c>
      <c r="B33" t="s">
        <v>250</v>
      </c>
      <c r="C33" t="s">
        <v>251</v>
      </c>
      <c r="D33" s="1" t="s">
        <v>252</v>
      </c>
      <c r="E33" s="9">
        <v>1162</v>
      </c>
      <c r="F33" s="7">
        <v>0.74726486206054699</v>
      </c>
      <c r="G33" s="1" t="b">
        <v>1</v>
      </c>
      <c r="H33" s="1">
        <v>0</v>
      </c>
      <c r="I33" s="1"/>
      <c r="J33" s="10"/>
      <c r="K33" s="10"/>
      <c r="L33" s="10" t="s">
        <v>253</v>
      </c>
      <c r="M33" s="10" t="s">
        <v>254</v>
      </c>
    </row>
    <row r="34" spans="1:13">
      <c r="A34">
        <v>33</v>
      </c>
      <c r="B34" t="s">
        <v>255</v>
      </c>
      <c r="C34" t="s">
        <v>256</v>
      </c>
      <c r="D34" s="1" t="s">
        <v>257</v>
      </c>
      <c r="E34" s="9">
        <v>2326</v>
      </c>
      <c r="F34" s="7">
        <v>0.99346804618835405</v>
      </c>
      <c r="G34" s="1" t="b">
        <v>1</v>
      </c>
      <c r="H34" s="1">
        <v>0</v>
      </c>
      <c r="I34" s="1"/>
      <c r="J34" s="10"/>
      <c r="K34" s="10"/>
      <c r="L34" s="10" t="s">
        <v>258</v>
      </c>
      <c r="M34" s="10" t="s">
        <v>259</v>
      </c>
    </row>
    <row r="35" spans="1:13">
      <c r="A35">
        <v>34</v>
      </c>
      <c r="B35" t="s">
        <v>260</v>
      </c>
      <c r="C35" t="s">
        <v>261</v>
      </c>
      <c r="D35" s="1" t="s">
        <v>262</v>
      </c>
      <c r="E35" s="9">
        <v>722</v>
      </c>
      <c r="F35" s="7">
        <v>0.89909005165100098</v>
      </c>
      <c r="G35" s="1" t="b">
        <v>1</v>
      </c>
      <c r="H35" s="1">
        <v>214</v>
      </c>
      <c r="I35" s="1"/>
      <c r="J35" s="10"/>
      <c r="K35" s="10"/>
      <c r="L35" s="10" t="s">
        <v>263</v>
      </c>
      <c r="M35" s="10" t="s">
        <v>264</v>
      </c>
    </row>
    <row r="36" spans="1:13">
      <c r="A36">
        <v>35</v>
      </c>
      <c r="B36" t="s">
        <v>265</v>
      </c>
      <c r="C36" s="3" t="s">
        <v>266</v>
      </c>
      <c r="D36" s="1" t="s">
        <v>267</v>
      </c>
      <c r="E36" s="9">
        <v>506</v>
      </c>
      <c r="F36" s="7">
        <v>0.58766007423400901</v>
      </c>
      <c r="G36" s="1" t="b">
        <v>1</v>
      </c>
      <c r="H36" s="1">
        <v>150</v>
      </c>
      <c r="I36" s="1"/>
      <c r="J36" s="10"/>
      <c r="K36" s="10"/>
      <c r="L36" s="10" t="s">
        <v>268</v>
      </c>
      <c r="M36" s="10" t="s">
        <v>269</v>
      </c>
    </row>
    <row r="37" spans="1:13">
      <c r="A37">
        <v>36</v>
      </c>
      <c r="B37" s="3" t="s">
        <v>270</v>
      </c>
      <c r="C37" s="3" t="s">
        <v>271</v>
      </c>
      <c r="D37" s="1" t="s">
        <v>272</v>
      </c>
      <c r="E37" s="9">
        <v>506</v>
      </c>
      <c r="F37" s="7">
        <v>0.61354994773864702</v>
      </c>
      <c r="G37" s="1" t="b">
        <v>1</v>
      </c>
      <c r="H37" s="1">
        <v>112</v>
      </c>
      <c r="I37" s="1"/>
      <c r="J37" s="10"/>
      <c r="K37" s="10"/>
      <c r="L37" s="10"/>
      <c r="M37" s="10"/>
    </row>
    <row r="38" spans="1:13">
      <c r="A38">
        <v>37</v>
      </c>
      <c r="B38" t="s">
        <v>273</v>
      </c>
      <c r="C38" s="3" t="s">
        <v>274</v>
      </c>
      <c r="D38" s="1" t="s">
        <v>275</v>
      </c>
      <c r="E38" s="9">
        <v>2052</v>
      </c>
      <c r="F38" s="7">
        <v>1.45336294174194</v>
      </c>
      <c r="G38" s="1" t="b">
        <v>1</v>
      </c>
      <c r="H38" s="1">
        <v>62</v>
      </c>
      <c r="I38" s="1"/>
      <c r="J38" s="10"/>
      <c r="K38" s="10"/>
      <c r="L38" s="10" t="s">
        <v>276</v>
      </c>
      <c r="M38" s="10" t="s">
        <v>277</v>
      </c>
    </row>
    <row r="39" spans="1:13">
      <c r="A39">
        <v>38</v>
      </c>
      <c r="B39" t="s">
        <v>278</v>
      </c>
      <c r="C39" t="s">
        <v>279</v>
      </c>
      <c r="D39" s="1" t="s">
        <v>280</v>
      </c>
      <c r="E39" s="9">
        <v>1222</v>
      </c>
      <c r="F39" s="7">
        <v>0.89092898368835405</v>
      </c>
      <c r="G39" s="1" t="b">
        <v>1</v>
      </c>
      <c r="H39" s="1">
        <v>0</v>
      </c>
      <c r="I39" s="1"/>
      <c r="J39" s="10"/>
      <c r="K39" s="10"/>
      <c r="L39" s="10" t="s">
        <v>281</v>
      </c>
      <c r="M39" s="10" t="s">
        <v>282</v>
      </c>
    </row>
    <row r="40" spans="1:13">
      <c r="A40">
        <v>39</v>
      </c>
      <c r="B40" t="s">
        <v>283</v>
      </c>
      <c r="C40" s="3" t="s">
        <v>284</v>
      </c>
      <c r="D40" s="5" t="s">
        <v>285</v>
      </c>
      <c r="E40" s="9">
        <v>5653</v>
      </c>
      <c r="F40" s="7">
        <v>5.9117469787597701</v>
      </c>
      <c r="G40" s="5" t="b">
        <v>1</v>
      </c>
      <c r="H40" s="1">
        <v>105</v>
      </c>
      <c r="I40" s="1"/>
      <c r="J40" s="10"/>
      <c r="K40" s="10"/>
      <c r="L40" s="10" t="s">
        <v>286</v>
      </c>
      <c r="M40" s="10" t="s">
        <v>287</v>
      </c>
    </row>
    <row r="41" spans="1:13">
      <c r="A41">
        <v>40</v>
      </c>
      <c r="B41" t="s">
        <v>288</v>
      </c>
      <c r="C41" s="3" t="s">
        <v>289</v>
      </c>
      <c r="D41" s="5" t="s">
        <v>290</v>
      </c>
      <c r="E41" s="9">
        <v>1005</v>
      </c>
      <c r="F41" s="7">
        <v>0.71270608901977495</v>
      </c>
      <c r="G41" s="5" t="b">
        <v>1</v>
      </c>
      <c r="H41" s="1">
        <v>7</v>
      </c>
      <c r="I41" s="1"/>
      <c r="J41" s="10"/>
      <c r="K41" s="10"/>
      <c r="L41" s="10" t="s">
        <v>286</v>
      </c>
      <c r="M41" s="10" t="s">
        <v>287</v>
      </c>
    </row>
    <row r="42" spans="1:13">
      <c r="A42">
        <v>41</v>
      </c>
      <c r="B42" t="s">
        <v>291</v>
      </c>
      <c r="C42" s="3" t="s">
        <v>292</v>
      </c>
      <c r="D42" s="1" t="s">
        <v>293</v>
      </c>
      <c r="E42" s="9">
        <v>2484</v>
      </c>
      <c r="F42" s="7">
        <v>1.2825999259948699</v>
      </c>
      <c r="G42" s="5" t="b">
        <v>1</v>
      </c>
      <c r="H42" s="1">
        <v>38</v>
      </c>
      <c r="I42" s="1"/>
      <c r="J42" s="10"/>
      <c r="K42" s="10"/>
      <c r="L42" s="10"/>
      <c r="M42" s="10"/>
    </row>
    <row r="43" spans="1:13">
      <c r="A43">
        <v>42</v>
      </c>
      <c r="B43" s="3" t="s">
        <v>294</v>
      </c>
      <c r="C43" s="3" t="s">
        <v>295</v>
      </c>
      <c r="D43" s="5" t="s">
        <v>296</v>
      </c>
      <c r="E43" s="9">
        <v>5969</v>
      </c>
      <c r="F43" s="7">
        <v>2.0495870113372798</v>
      </c>
      <c r="G43" s="5" t="b">
        <v>1</v>
      </c>
      <c r="H43" s="1">
        <v>13</v>
      </c>
      <c r="I43" s="1"/>
      <c r="J43" s="10"/>
      <c r="K43" s="10"/>
      <c r="L43" s="10"/>
      <c r="M43" s="10"/>
    </row>
    <row r="44" spans="1:13">
      <c r="A44">
        <v>43</v>
      </c>
      <c r="B44" s="3" t="s">
        <v>297</v>
      </c>
      <c r="C44" s="3" t="s">
        <v>298</v>
      </c>
      <c r="D44" s="1" t="s">
        <v>299</v>
      </c>
      <c r="E44" s="9">
        <v>1088</v>
      </c>
      <c r="F44" s="7">
        <v>1.1654801368713399</v>
      </c>
      <c r="G44" s="5" t="b">
        <v>1</v>
      </c>
      <c r="H44" s="1">
        <v>37</v>
      </c>
      <c r="I44" s="1"/>
      <c r="J44" s="10"/>
      <c r="K44" s="10"/>
      <c r="L44" s="10"/>
      <c r="M44" s="10"/>
    </row>
    <row r="45" spans="1:13">
      <c r="A45">
        <v>44</v>
      </c>
      <c r="B45" s="3" t="s">
        <v>300</v>
      </c>
      <c r="C45" s="3" t="s">
        <v>301</v>
      </c>
      <c r="D45" s="5" t="s">
        <v>302</v>
      </c>
      <c r="E45" s="9">
        <v>440</v>
      </c>
      <c r="F45" s="7">
        <v>0.849578857421875</v>
      </c>
      <c r="G45" s="5" t="b">
        <v>1</v>
      </c>
      <c r="H45" s="1"/>
      <c r="I45" s="1"/>
      <c r="J45" s="10"/>
      <c r="K45" s="10"/>
      <c r="L45" s="10"/>
      <c r="M45" s="10"/>
    </row>
    <row r="46" spans="1:13">
      <c r="A46">
        <v>45</v>
      </c>
      <c r="B46" t="s">
        <v>303</v>
      </c>
      <c r="C46" s="3" t="s">
        <v>304</v>
      </c>
      <c r="D46" s="5" t="s">
        <v>305</v>
      </c>
      <c r="E46" s="9">
        <v>5973</v>
      </c>
      <c r="F46" s="7">
        <v>13.326568841934201</v>
      </c>
      <c r="G46" s="5" t="b">
        <v>1</v>
      </c>
      <c r="H46" s="1"/>
      <c r="I46" s="1"/>
      <c r="J46" s="10"/>
      <c r="K46" s="10"/>
      <c r="L46" s="10"/>
      <c r="M46" s="10"/>
    </row>
    <row r="47" spans="1:13">
      <c r="A47">
        <v>46</v>
      </c>
      <c r="B47" t="s">
        <v>306</v>
      </c>
      <c r="C47" s="3" t="s">
        <v>307</v>
      </c>
      <c r="D47" s="1" t="s">
        <v>308</v>
      </c>
      <c r="E47" s="9">
        <v>5969</v>
      </c>
      <c r="F47" s="7">
        <v>2.6415979862213099</v>
      </c>
      <c r="G47" s="5" t="b">
        <v>1</v>
      </c>
      <c r="H47" s="1"/>
      <c r="I47" s="1"/>
      <c r="J47" s="10"/>
      <c r="K47" s="10"/>
      <c r="L47" s="10"/>
      <c r="M47" s="10"/>
    </row>
    <row r="48" spans="1:13">
      <c r="A48">
        <v>47</v>
      </c>
      <c r="B48" t="s">
        <v>309</v>
      </c>
      <c r="C48" s="3" t="s">
        <v>310</v>
      </c>
      <c r="D48" s="1" t="s">
        <v>311</v>
      </c>
      <c r="E48" s="9">
        <v>4945</v>
      </c>
      <c r="F48" s="7">
        <v>2.5397920608520499</v>
      </c>
      <c r="G48" s="5" t="b">
        <v>1</v>
      </c>
      <c r="H48" s="1"/>
      <c r="I48" s="1"/>
      <c r="J48" s="10"/>
      <c r="K48" s="10"/>
      <c r="L48" s="10"/>
      <c r="M48" s="10"/>
    </row>
    <row r="49" spans="1:13">
      <c r="A49">
        <v>48</v>
      </c>
      <c r="B49" t="s">
        <v>312</v>
      </c>
      <c r="C49" s="3" t="s">
        <v>313</v>
      </c>
      <c r="D49" s="1" t="s">
        <v>314</v>
      </c>
      <c r="E49" s="9">
        <v>2681</v>
      </c>
      <c r="F49" s="7">
        <v>2.03230905532837</v>
      </c>
      <c r="G49" s="5" t="b">
        <v>1</v>
      </c>
      <c r="H49" s="1"/>
      <c r="I49" s="1"/>
      <c r="J49" s="10"/>
      <c r="K49" s="10"/>
      <c r="L49" s="10"/>
      <c r="M49" s="10"/>
    </row>
    <row r="50" spans="1:13">
      <c r="A50">
        <v>49</v>
      </c>
      <c r="B50" t="s">
        <v>315</v>
      </c>
      <c r="C50" s="3" t="s">
        <v>315</v>
      </c>
      <c r="D50" s="1" t="s">
        <v>316</v>
      </c>
      <c r="E50" s="9">
        <v>5392</v>
      </c>
      <c r="F50" s="7">
        <v>2.5149221420288099</v>
      </c>
      <c r="G50" s="5" t="b">
        <v>1</v>
      </c>
      <c r="H50" s="1"/>
      <c r="I50" s="1"/>
      <c r="J50" s="10"/>
      <c r="K50" s="10"/>
      <c r="L50" s="10"/>
      <c r="M50" s="10"/>
    </row>
    <row r="51" spans="1:13">
      <c r="A51">
        <v>50</v>
      </c>
      <c r="B51" t="s">
        <v>317</v>
      </c>
      <c r="C51" t="s">
        <v>318</v>
      </c>
      <c r="D51" s="5" t="s">
        <v>319</v>
      </c>
      <c r="E51">
        <v>1711</v>
      </c>
      <c r="F51">
        <v>1.15887904167175</v>
      </c>
      <c r="G51" t="b">
        <v>1</v>
      </c>
      <c r="H51" s="8"/>
    </row>
    <row r="52" spans="1:13">
      <c r="A52">
        <v>51</v>
      </c>
      <c r="B52" t="s">
        <v>320</v>
      </c>
      <c r="C52" t="s">
        <v>321</v>
      </c>
      <c r="D52" s="5" t="s">
        <v>322</v>
      </c>
      <c r="E52">
        <v>2835</v>
      </c>
      <c r="F52">
        <v>1.5232839584350599</v>
      </c>
      <c r="G52" t="b">
        <v>1</v>
      </c>
      <c r="H52" s="8"/>
    </row>
    <row r="53" spans="1:13">
      <c r="A53">
        <v>52</v>
      </c>
      <c r="B53" t="s">
        <v>323</v>
      </c>
      <c r="C53" t="s">
        <v>324</v>
      </c>
      <c r="D53" s="5" t="s">
        <v>325</v>
      </c>
      <c r="E53">
        <v>2178</v>
      </c>
      <c r="F53">
        <v>1.60206818580627</v>
      </c>
      <c r="G53" t="b">
        <v>1</v>
      </c>
      <c r="H53" s="8"/>
      <c r="L53" t="s">
        <v>286</v>
      </c>
      <c r="M53" t="s">
        <v>287</v>
      </c>
    </row>
  </sheetData>
  <conditionalFormatting sqref="C2:C34">
    <cfRule type="expression" dxfId="2" priority="2">
      <formula>#REF!=0</formula>
    </cfRule>
  </conditionalFormatting>
  <pageMargins left="0.75" right="0.75" top="1" bottom="1" header="0.5" footer="0.5"/>
  <pageSetup paperSize="9" orientation="portrait"/>
  <drawing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zoomScale="150" zoomScaleNormal="150" zoomScalePageLayoutView="150"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A51" sqref="A51:XFD51"/>
    </sheetView>
  </sheetViews>
  <sheetFormatPr baseColWidth="10" defaultColWidth="8.83203125" defaultRowHeight="14" x14ac:dyDescent="0"/>
  <cols>
    <col min="1" max="1" width="16.1640625" customWidth="1"/>
    <col min="2" max="2" width="28" customWidth="1"/>
    <col min="3" max="3" width="9.6640625" customWidth="1"/>
    <col min="4" max="4" width="8.6640625" customWidth="1"/>
    <col min="5" max="5" width="11.6640625" customWidth="1"/>
    <col min="6" max="6" width="14.33203125" customWidth="1"/>
    <col min="7" max="7" width="11" customWidth="1"/>
    <col min="8" max="8" width="14.1640625" customWidth="1"/>
    <col min="9" max="9" width="12.83203125" customWidth="1"/>
    <col min="10" max="10" width="14.33203125" customWidth="1"/>
    <col min="11" max="11" width="12.5" customWidth="1"/>
    <col min="12" max="12" width="12.83203125" customWidth="1"/>
    <col min="13" max="13" width="13.83203125" customWidth="1"/>
    <col min="14" max="15" width="14.83203125" customWidth="1"/>
  </cols>
  <sheetData>
    <row r="1" spans="1:15" ht="28" customHeight="1">
      <c r="A1" s="11" t="s">
        <v>8</v>
      </c>
      <c r="B1" s="11" t="s">
        <v>0</v>
      </c>
      <c r="C1" s="11" t="s">
        <v>54</v>
      </c>
      <c r="D1" s="14" t="s">
        <v>1</v>
      </c>
      <c r="E1" s="16" t="s">
        <v>24</v>
      </c>
      <c r="F1" s="18" t="s">
        <v>64</v>
      </c>
      <c r="G1" s="16" t="s">
        <v>2</v>
      </c>
      <c r="H1" s="26" t="s">
        <v>55</v>
      </c>
      <c r="I1" s="11" t="s">
        <v>56</v>
      </c>
      <c r="J1" s="21" t="s">
        <v>73</v>
      </c>
      <c r="K1" s="11" t="s">
        <v>57</v>
      </c>
      <c r="L1" s="15" t="s">
        <v>61</v>
      </c>
      <c r="M1" s="15" t="s">
        <v>58</v>
      </c>
      <c r="N1" s="15" t="s">
        <v>59</v>
      </c>
      <c r="O1" s="15" t="s">
        <v>60</v>
      </c>
    </row>
    <row r="2" spans="1:15">
      <c r="A2" s="5">
        <f>RiskTab22[[#This Row],[Nr.]]</f>
        <v>1</v>
      </c>
      <c r="B2" t="str">
        <f>RiskTab22[[#This Row],[ShortName]]</f>
        <v>MSCI EM</v>
      </c>
      <c r="C2" t="str">
        <f>RiskTab22[[#This Row],[AlphaVantage]]</f>
        <v>EEM</v>
      </c>
      <c r="D2" s="9" t="str">
        <f>IFERROR(INDEX(DepPositions[Volume],MATCH(C2,DepPositions[AlphaVantage],0)),"")</f>
        <v/>
      </c>
      <c r="E2" s="7">
        <v>35.998627316403599</v>
      </c>
      <c r="F2" s="20" t="s">
        <v>125</v>
      </c>
      <c r="G2" s="7"/>
      <c r="I2" s="17">
        <v>4.1890757230911302E-4</v>
      </c>
      <c r="J2" s="17">
        <v>0</v>
      </c>
      <c r="K2" s="7"/>
      <c r="L2" s="17">
        <v>2.5865804476241602E-3</v>
      </c>
      <c r="M2" s="17">
        <v>-4.4933689482606502E-2</v>
      </c>
      <c r="N2" s="17">
        <v>-9.9548028710332304E-2</v>
      </c>
      <c r="O2" s="17">
        <v>-3.2139519385658399E-2</v>
      </c>
    </row>
    <row r="3" spans="1:15">
      <c r="A3" s="5">
        <f>RiskTab22[[#This Row],[Nr.]]</f>
        <v>2</v>
      </c>
      <c r="B3" t="str">
        <f>RiskTab22[[#This Row],[ShortName]]</f>
        <v>MSCI ACEI</v>
      </c>
      <c r="C3" t="str">
        <f>RiskTab22[[#This Row],[AlphaVantage]]</f>
        <v>ACWI</v>
      </c>
      <c r="D3" s="9" t="str">
        <f>IFERROR(INDEX(DepPositions[Volume],MATCH(C3,DepPositions[AlphaVantage],0)),"")</f>
        <v/>
      </c>
      <c r="E3" s="7">
        <v>63.040494166094703</v>
      </c>
      <c r="F3" s="20" t="s">
        <v>125</v>
      </c>
      <c r="G3" s="7"/>
      <c r="I3" s="17">
        <v>2.18862460581715E-3</v>
      </c>
      <c r="J3" s="17">
        <v>0</v>
      </c>
      <c r="K3" s="7"/>
      <c r="L3" s="17">
        <v>7.0219455526974199E-3</v>
      </c>
      <c r="M3" s="17">
        <v>-1.37779421029736E-2</v>
      </c>
      <c r="N3" s="17">
        <v>6.3835378903624104E-2</v>
      </c>
      <c r="O3" s="17">
        <v>0.11240134389761</v>
      </c>
    </row>
    <row r="4" spans="1:15">
      <c r="A4" s="5">
        <f>RiskTab22[[#This Row],[Nr.]]</f>
        <v>3</v>
      </c>
      <c r="B4" t="str">
        <f>RiskTab22[[#This Row],[ShortName]]</f>
        <v>Cannaroyalty</v>
      </c>
      <c r="C4" t="str">
        <f>RiskTab22[[#This Row],[AlphaVantage]]</f>
        <v>CNNRF</v>
      </c>
      <c r="D4" s="9">
        <f>IFERROR(INDEX(DepPositions[Volume],MATCH(C4,DepPositions[AlphaVantage],0)),"")</f>
        <v>1670</v>
      </c>
      <c r="E4" s="7">
        <v>3.9893617021276602</v>
      </c>
      <c r="F4" s="20" t="s">
        <v>125</v>
      </c>
      <c r="G4" s="7">
        <v>6662.2340425531902</v>
      </c>
      <c r="H4" s="17">
        <v>0.10440806536069901</v>
      </c>
      <c r="I4" s="17">
        <v>1.0379936485773501E-2</v>
      </c>
      <c r="J4" s="17">
        <v>-2.6894548817037699E-3</v>
      </c>
      <c r="K4" s="7">
        <v>69.153566215060195</v>
      </c>
      <c r="L4" s="17">
        <v>-5.2041556828180902E-2</v>
      </c>
      <c r="M4" s="17">
        <v>0.33169700013791797</v>
      </c>
      <c r="N4" s="17">
        <v>0.387998542204671</v>
      </c>
      <c r="O4" s="17">
        <v>0.87285604984945298</v>
      </c>
    </row>
    <row r="5" spans="1:15">
      <c r="A5" s="5">
        <f>RiskTab22[[#This Row],[Nr.]]</f>
        <v>4</v>
      </c>
      <c r="B5" t="str">
        <f>RiskTab22[[#This Row],[ShortName]]</f>
        <v>iAnthus Capital</v>
      </c>
      <c r="C5" t="str">
        <f>RiskTab22[[#This Row],[AlphaVantage]]</f>
        <v>ITHUF</v>
      </c>
      <c r="D5" s="9">
        <f>IFERROR(INDEX(DepPositions[Volume],MATCH(C5,DepPositions[AlphaVantage],0)),"")</f>
        <v>1130</v>
      </c>
      <c r="E5" s="7">
        <v>4.73584420041181</v>
      </c>
      <c r="F5" s="20" t="s">
        <v>125</v>
      </c>
      <c r="G5" s="7">
        <v>5351.5039464653401</v>
      </c>
      <c r="H5" s="17">
        <v>8.3866788565486294E-2</v>
      </c>
      <c r="I5" s="17">
        <v>-6.18060501741204E-2</v>
      </c>
      <c r="J5" s="17">
        <v>-4.1501970820089997E-4</v>
      </c>
      <c r="K5" s="7">
        <v>-330.75532142224</v>
      </c>
      <c r="L5" s="17">
        <v>-6.3224978143996899E-2</v>
      </c>
      <c r="M5" s="17">
        <v>0.102902047997848</v>
      </c>
      <c r="N5" s="17">
        <v>0.76722664245795702</v>
      </c>
      <c r="O5" s="17">
        <v>0.92153229925146296</v>
      </c>
    </row>
    <row r="6" spans="1:15">
      <c r="A6" s="5">
        <f>RiskTab22[[#This Row],[Nr.]]</f>
        <v>5</v>
      </c>
      <c r="B6" s="3" t="str">
        <f>RiskTab22[[#This Row],[ShortName]]</f>
        <v>CannTrust</v>
      </c>
      <c r="C6" s="3" t="str">
        <f>RiskTab22[[#This Row],[AlphaVantage]]</f>
        <v>CNTTF</v>
      </c>
      <c r="D6" s="9">
        <f>IFERROR(INDEX(DepPositions[Volume],MATCH(C6,DepPositions[AlphaVantage],0)),"")</f>
        <v>810</v>
      </c>
      <c r="E6" s="7">
        <v>7.2082189430336303</v>
      </c>
      <c r="F6" s="20" t="s">
        <v>125</v>
      </c>
      <c r="G6" s="7">
        <v>5838.6573438572404</v>
      </c>
      <c r="H6" s="17">
        <v>9.1501276250954597E-2</v>
      </c>
      <c r="I6" s="17">
        <v>1.63490291725716E-2</v>
      </c>
      <c r="J6" s="17">
        <v>0</v>
      </c>
      <c r="K6" s="7">
        <v>95.4563792433717</v>
      </c>
      <c r="L6" s="17">
        <v>7.2861602860259805E-2</v>
      </c>
      <c r="M6" s="17">
        <v>0.44097546865051701</v>
      </c>
      <c r="N6" s="17">
        <v>0.29676622148346499</v>
      </c>
      <c r="O6" s="17">
        <v>1.4837451435506499</v>
      </c>
    </row>
    <row r="7" spans="1:15">
      <c r="A7" s="5">
        <f>RiskTab22[[#This Row],[Nr.]]</f>
        <v>6</v>
      </c>
      <c r="B7" s="3" t="str">
        <f>RiskTab22[[#This Row],[ShortName]]</f>
        <v>Namaste Technologies</v>
      </c>
      <c r="C7" s="3" t="str">
        <f>RiskTab22[[#This Row],[AlphaVantage]]</f>
        <v>NXTTF</v>
      </c>
      <c r="D7" s="9">
        <f>IFERROR(INDEX(DepPositions[Volume],MATCH(C7,DepPositions[AlphaVantage],0)),"")</f>
        <v>1450</v>
      </c>
      <c r="E7" s="7">
        <v>1.85449553877831</v>
      </c>
      <c r="F7" s="20" t="s">
        <v>125</v>
      </c>
      <c r="G7" s="7">
        <v>2689.0185312285498</v>
      </c>
      <c r="H7" s="17">
        <v>4.2141302867986202E-2</v>
      </c>
      <c r="I7" s="17">
        <v>-8.6441188486140505E-2</v>
      </c>
      <c r="J7" s="17">
        <v>0</v>
      </c>
      <c r="K7" s="7">
        <v>-232.44195770065201</v>
      </c>
      <c r="L7" s="17">
        <v>4.0910023643292499E-2</v>
      </c>
      <c r="M7" s="17">
        <v>0.67789050855538202</v>
      </c>
      <c r="N7" s="17">
        <v>0.36385738014848101</v>
      </c>
      <c r="O7" s="17">
        <v>2.4468797890321099</v>
      </c>
    </row>
    <row r="8" spans="1:15">
      <c r="A8" s="5">
        <f>RiskTab22[[#This Row],[Nr.]]</f>
        <v>7</v>
      </c>
      <c r="B8" s="3" t="str">
        <f>RiskTab22[[#This Row],[ShortName]]</f>
        <v>Shopify</v>
      </c>
      <c r="C8" s="3" t="str">
        <f>RiskTab22[[#This Row],[AlphaVantage]]</f>
        <v>SHOP</v>
      </c>
      <c r="D8" s="9" t="str">
        <f>IFERROR(INDEX(DepPositions[Volume],MATCH(C8,DepPositions[AlphaVantage],0)),"")</f>
        <v/>
      </c>
      <c r="E8" s="7">
        <v>0.52822580645161299</v>
      </c>
      <c r="F8" s="20" t="s">
        <v>125</v>
      </c>
      <c r="G8" s="7">
        <v>0</v>
      </c>
      <c r="H8" s="17">
        <v>0</v>
      </c>
      <c r="I8" s="17">
        <v>3.0540820294113799E-2</v>
      </c>
      <c r="J8" s="17">
        <v>0</v>
      </c>
      <c r="K8" s="7">
        <v>0</v>
      </c>
      <c r="L8" s="17">
        <v>0.15212888754652601</v>
      </c>
      <c r="M8" s="17">
        <v>0.53831145431400396</v>
      </c>
      <c r="N8" s="17">
        <v>-0.31846809352201999</v>
      </c>
      <c r="O8" s="17">
        <v>0.72628138038375301</v>
      </c>
    </row>
    <row r="9" spans="1:15">
      <c r="A9" s="5">
        <f>RiskTab22[[#This Row],[Nr.]]</f>
        <v>8</v>
      </c>
      <c r="B9" t="str">
        <f>RiskTab22[[#This Row],[ShortName]]</f>
        <v>Newstrike</v>
      </c>
      <c r="C9" t="str">
        <f>RiskTab22[[#This Row],[AlphaVantage]]</f>
        <v>NWKRF</v>
      </c>
      <c r="D9" s="9">
        <f>IFERROR(INDEX(DepPositions[Volume],MATCH(C9,DepPositions[AlphaVantage],0)),"")</f>
        <v>0</v>
      </c>
      <c r="E9" s="7">
        <v>93.556966369251896</v>
      </c>
      <c r="F9" s="20" t="s">
        <v>125</v>
      </c>
      <c r="G9" s="7"/>
      <c r="H9" s="17"/>
      <c r="I9" s="17">
        <v>-9.2311505136154701E-2</v>
      </c>
      <c r="J9" s="17"/>
      <c r="K9" s="7"/>
      <c r="L9" s="17">
        <v>0.32927623593676503</v>
      </c>
      <c r="M9" s="17">
        <v>1.47687465214444</v>
      </c>
      <c r="N9" s="17">
        <v>1.57872085940323</v>
      </c>
      <c r="O9" s="17">
        <v>1.57872085940323</v>
      </c>
    </row>
    <row r="10" spans="1:15">
      <c r="A10" s="5">
        <f>RiskTab22[[#This Row],[Nr.]]</f>
        <v>9</v>
      </c>
      <c r="B10" t="str">
        <f>RiskTab22[[#This Row],[ShortName]]</f>
        <v>Tilray</v>
      </c>
      <c r="C10" t="str">
        <f>RiskTab22[[#This Row],[AlphaVantage]]</f>
        <v>TLRY</v>
      </c>
      <c r="D10" s="9" t="str">
        <f>IFERROR(INDEX(DepPositions[Volume],MATCH(C10,DepPositions[AlphaVantage],0)),"")</f>
        <v/>
      </c>
      <c r="E10" s="7">
        <v>8.9052848318462594</v>
      </c>
      <c r="F10" s="20" t="s">
        <v>125</v>
      </c>
      <c r="G10" s="7"/>
      <c r="H10" s="17"/>
      <c r="I10" s="17">
        <v>2.7727587032943601E-2</v>
      </c>
      <c r="J10" s="17"/>
      <c r="K10" s="7"/>
      <c r="L10" s="17">
        <v>-0.15142477308069499</v>
      </c>
      <c r="M10" s="17">
        <v>0.58171010945969204</v>
      </c>
      <c r="N10" s="17">
        <v>0.29980400892765102</v>
      </c>
      <c r="O10" s="17">
        <v>1.7204200454637399</v>
      </c>
    </row>
    <row r="11" spans="1:15">
      <c r="A11" s="5">
        <f>RiskTab22[[#This Row],[Nr.]]</f>
        <v>10</v>
      </c>
      <c r="B11" t="str">
        <f>RiskTab22[[#This Row],[ShortName]]</f>
        <v>Cronos Group</v>
      </c>
      <c r="C11" t="str">
        <f>RiskTab22[[#This Row],[AlphaVantage]]</f>
        <v>CRON</v>
      </c>
      <c r="D11" s="9" t="str">
        <f>IFERROR(INDEX(DepPositions[Volume],MATCH(C11,DepPositions[AlphaVantage],0)),"")</f>
        <v/>
      </c>
      <c r="E11" s="7">
        <v>12.853122855181899</v>
      </c>
      <c r="F11" s="20" t="s">
        <v>125</v>
      </c>
      <c r="G11" s="7"/>
      <c r="H11" s="17"/>
      <c r="I11" s="17">
        <v>0.121438515249257</v>
      </c>
      <c r="J11" s="17">
        <v>0</v>
      </c>
      <c r="K11" s="7"/>
      <c r="L11" s="17">
        <v>-4.06045547436307E-2</v>
      </c>
      <c r="M11" s="17">
        <v>0.77969368420432295</v>
      </c>
      <c r="N11" s="17">
        <v>0.361688002948378</v>
      </c>
      <c r="O11" s="17">
        <v>1.09226637215429</v>
      </c>
    </row>
    <row r="12" spans="1:15">
      <c r="A12" s="5">
        <f>RiskTab22[[#This Row],[Nr.]]</f>
        <v>11</v>
      </c>
      <c r="B12" t="str">
        <f>RiskTab22[[#This Row],[ShortName]]</f>
        <v>Aphira</v>
      </c>
      <c r="C12" t="str">
        <f>RiskTab22[[#This Row],[AlphaVantage]]</f>
        <v>APHQF</v>
      </c>
      <c r="D12" s="9" t="str">
        <f>IFERROR(INDEX(DepPositions[Volume],MATCH(C12,DepPositions[AlphaVantage],0)),"")</f>
        <v/>
      </c>
      <c r="E12" s="7">
        <v>40.485586822237501</v>
      </c>
      <c r="F12" s="20" t="s">
        <v>125</v>
      </c>
      <c r="G12" s="7">
        <v>2186.2216884008199</v>
      </c>
      <c r="H12" s="17">
        <v>3.4261656897309298E-2</v>
      </c>
      <c r="I12" s="17">
        <v>6.9774469211981494E-2</v>
      </c>
      <c r="J12" s="17">
        <v>0</v>
      </c>
      <c r="K12" s="7">
        <v>152.54245788788899</v>
      </c>
      <c r="L12" s="17">
        <v>-9.5214838380851805E-2</v>
      </c>
      <c r="M12" s="17">
        <v>0.62410766186228706</v>
      </c>
      <c r="N12" s="17">
        <v>0.73518527252676003</v>
      </c>
      <c r="O12" s="17">
        <v>1.7707190599970699</v>
      </c>
    </row>
    <row r="13" spans="1:15">
      <c r="A13" s="5">
        <f>RiskTab22[[#This Row],[Nr.]]</f>
        <v>12</v>
      </c>
      <c r="B13" t="str">
        <f>RiskTab22[[#This Row],[ShortName]]</f>
        <v>Canopy</v>
      </c>
      <c r="C13" t="str">
        <f>RiskTab22[[#This Row],[AlphaVantage]]</f>
        <v>CGC</v>
      </c>
      <c r="D13" s="9">
        <f>IFERROR(INDEX(DepPositions[Volume],MATCH(C13,DepPositions[AlphaVantage],0)),"")</f>
        <v>54</v>
      </c>
      <c r="E13" s="7">
        <v>5.5936856554564196</v>
      </c>
      <c r="F13" s="20" t="s">
        <v>125</v>
      </c>
      <c r="G13" s="7">
        <v>1331.2971859986301</v>
      </c>
      <c r="H13" s="17">
        <v>2.08635966137556E-2</v>
      </c>
      <c r="I13" s="17">
        <v>2.3862027221652499E-2</v>
      </c>
      <c r="J13" s="17">
        <v>-1.2331312023748699E-4</v>
      </c>
      <c r="K13" s="7">
        <v>31.7674496924087</v>
      </c>
      <c r="L13" s="17">
        <v>4.7942856242250101E-2</v>
      </c>
      <c r="M13" s="17">
        <v>0.437396569649948</v>
      </c>
      <c r="N13" s="17">
        <v>-0.22372665398741301</v>
      </c>
      <c r="O13" s="17">
        <v>1.12161854223397</v>
      </c>
    </row>
    <row r="14" spans="1:15">
      <c r="A14" s="5">
        <f>RiskTab22[[#This Row],[Nr.]]</f>
        <v>13</v>
      </c>
      <c r="B14" t="str">
        <f>RiskTab22[[#This Row],[ShortName]]</f>
        <v>Aurora</v>
      </c>
      <c r="C14" t="str">
        <f>RiskTab22[[#This Row],[AlphaVantage]]</f>
        <v>ACBFF</v>
      </c>
      <c r="D14" s="9">
        <f>IFERROR(INDEX(DepPositions[Volume],MATCH(C14,DepPositions[AlphaVantage],0)),"")</f>
        <v>238</v>
      </c>
      <c r="E14" s="7">
        <v>6.2688743994509304</v>
      </c>
      <c r="F14" s="20" t="s">
        <v>125</v>
      </c>
      <c r="G14" s="7">
        <v>2507.5497597803701</v>
      </c>
      <c r="H14" s="17">
        <v>3.9297391466905099E-2</v>
      </c>
      <c r="I14" s="17">
        <v>-1.1275465073462301E-2</v>
      </c>
      <c r="J14" s="17"/>
      <c r="K14" s="7">
        <v>-28.2737897363724</v>
      </c>
      <c r="L14" s="17">
        <v>-1.0702772833006901E-2</v>
      </c>
      <c r="M14" s="17">
        <v>1.4979868642880799E-2</v>
      </c>
      <c r="N14" s="17">
        <v>-6.3967220480863493E-2</v>
      </c>
      <c r="O14" s="17">
        <v>4.0872061709336799E-2</v>
      </c>
    </row>
    <row r="15" spans="1:15">
      <c r="A15" s="5">
        <f>RiskTab22[[#This Row],[Nr.]]</f>
        <v>14</v>
      </c>
      <c r="B15" t="str">
        <f>RiskTab22[[#This Row],[ShortName]]</f>
        <v>Alcanna</v>
      </c>
      <c r="C15" t="str">
        <f>RiskTab22[[#This Row],[AlphaVantage]]</f>
        <v>LQSIF</v>
      </c>
      <c r="D15" s="9">
        <f>IFERROR(INDEX(DepPositions[Volume],MATCH(C15,DepPositions[AlphaVantage],0)),"")</f>
        <v>400</v>
      </c>
      <c r="E15" s="7">
        <v>121.122168840082</v>
      </c>
      <c r="F15" s="20" t="s">
        <v>125</v>
      </c>
      <c r="G15" s="7">
        <v>2301.3212079615701</v>
      </c>
      <c r="H15" s="17">
        <v>3.6065453954651598E-2</v>
      </c>
      <c r="I15" s="17">
        <v>-2.44586570236471E-3</v>
      </c>
      <c r="J15" s="17">
        <v>-3.11660181949333E-4</v>
      </c>
      <c r="K15" s="7">
        <v>-5.6287226126777199</v>
      </c>
      <c r="L15" s="17">
        <v>-1.26014429085259E-2</v>
      </c>
      <c r="M15" s="17">
        <v>2.9568794964451001E-2</v>
      </c>
      <c r="N15" s="17">
        <v>0.223291813610007</v>
      </c>
      <c r="O15" s="17">
        <v>0.31016926162606601</v>
      </c>
    </row>
    <row r="16" spans="1:15">
      <c r="A16" s="5">
        <f>RiskTab22[[#This Row],[Nr.]]</f>
        <v>15</v>
      </c>
      <c r="B16" t="str">
        <f>RiskTab22[[#This Row],[ShortName]]</f>
        <v>GW Pharmaceuticals</v>
      </c>
      <c r="C16" t="str">
        <f>RiskTab22[[#This Row],[AlphaVantage]]</f>
        <v>GWPH</v>
      </c>
      <c r="D16" s="9">
        <f>IFERROR(INDEX(DepPositions[Volume],MATCH(C16,DepPositions[AlphaVantage],0)),"")</f>
        <v>19</v>
      </c>
      <c r="E16" s="7">
        <v>0.104667124227865</v>
      </c>
      <c r="F16" s="20" t="s">
        <v>125</v>
      </c>
      <c r="G16" s="7">
        <v>328.65477007549799</v>
      </c>
      <c r="H16" s="17">
        <v>5.1505558790002799E-3</v>
      </c>
      <c r="I16" s="17">
        <v>1.37174232758053E-3</v>
      </c>
      <c r="J16" s="17">
        <v>0</v>
      </c>
      <c r="K16" s="7">
        <v>0.45082965927380603</v>
      </c>
      <c r="L16" s="17">
        <v>0.105440480725098</v>
      </c>
      <c r="M16" s="17">
        <v>-0.259446780800074</v>
      </c>
      <c r="N16" s="17">
        <v>-0.117918060407258</v>
      </c>
      <c r="O16" s="17">
        <v>-0.99906714185841305</v>
      </c>
    </row>
    <row r="17" spans="1:15">
      <c r="A17" s="5">
        <f>RiskTab22[[#This Row],[Nr.]]</f>
        <v>16</v>
      </c>
      <c r="B17" t="str">
        <f>RiskTab22[[#This Row],[ShortName]]</f>
        <v>Spectra7</v>
      </c>
      <c r="C17" t="str">
        <f>RiskTab22[[#This Row],[AlphaVantage]]</f>
        <v>SPVNF</v>
      </c>
      <c r="D17" s="9">
        <f>IFERROR(INDEX(DepPositions[Volume],MATCH(C17,DepPositions[AlphaVantage],0)),"")</f>
        <v>3140</v>
      </c>
      <c r="E17" s="7">
        <v>8.7508579272477696E-2</v>
      </c>
      <c r="F17" s="20" t="s">
        <v>125</v>
      </c>
      <c r="G17" s="7">
        <v>284.05284831846302</v>
      </c>
      <c r="H17" s="17">
        <v>4.4515710741619497E-3</v>
      </c>
      <c r="I17" s="17">
        <v>-3.1564636486996797E-2</v>
      </c>
      <c r="J17" s="17">
        <v>0</v>
      </c>
      <c r="K17" s="7">
        <v>-8.9660249002683194</v>
      </c>
      <c r="L17" s="17">
        <v>-3.62202186522671E-2</v>
      </c>
      <c r="M17" s="17">
        <v>0.109038681849084</v>
      </c>
      <c r="N17" s="17">
        <v>-0.481006978295065</v>
      </c>
      <c r="O17" s="17">
        <v>-2.6018341085722901E-2</v>
      </c>
    </row>
    <row r="18" spans="1:15">
      <c r="A18" s="5">
        <f>RiskTab22[[#This Row],[Nr.]]</f>
        <v>17</v>
      </c>
      <c r="B18" t="str">
        <f>RiskTab22[[#This Row],[ShortName]]</f>
        <v>Manganese</v>
      </c>
      <c r="C18" t="str">
        <f>RiskTab22[[#This Row],[AlphaVantage]]</f>
        <v>SNCGF</v>
      </c>
      <c r="D18" s="9">
        <f>IFERROR(INDEX(DepPositions[Volume],MATCH(C18,DepPositions[AlphaVantage],0)),"")</f>
        <v>3246</v>
      </c>
      <c r="E18" s="7">
        <v>192.03843514069999</v>
      </c>
      <c r="F18" s="20" t="s">
        <v>125</v>
      </c>
      <c r="G18" s="7">
        <v>1920.3843514069999</v>
      </c>
      <c r="H18" s="17">
        <v>3.00955525727113E-2</v>
      </c>
      <c r="I18" s="17">
        <v>-1.00442617201351E-2</v>
      </c>
      <c r="J18" s="17">
        <v>-3.9319874646102602E-5</v>
      </c>
      <c r="K18" s="7">
        <v>-19.288843028783699</v>
      </c>
      <c r="L18" s="17">
        <v>4.1795820811518797E-3</v>
      </c>
      <c r="M18" s="17">
        <v>3.8499942450154201E-2</v>
      </c>
      <c r="N18" s="17">
        <v>0.28836199682238101</v>
      </c>
      <c r="O18" s="17">
        <v>0.37349188947692902</v>
      </c>
    </row>
    <row r="19" spans="1:15">
      <c r="A19" s="5">
        <f>RiskTab22[[#This Row],[Nr.]]</f>
        <v>18</v>
      </c>
      <c r="B19" t="str">
        <f>RiskTab22[[#This Row],[ShortName]]</f>
        <v>Apple</v>
      </c>
      <c r="C19" t="str">
        <f>RiskTab22[[#This Row],[AlphaVantage]]</f>
        <v>AAPL</v>
      </c>
      <c r="D19" s="9">
        <f>IFERROR(INDEX(DepPositions[Volume],MATCH(C19,DepPositions[AlphaVantage],0)),"")</f>
        <v>10</v>
      </c>
      <c r="E19" s="7">
        <v>16.140380985069498</v>
      </c>
      <c r="F19" s="20" t="s">
        <v>126</v>
      </c>
      <c r="G19" s="7"/>
      <c r="H19" s="17"/>
      <c r="I19" s="17">
        <v>-1.7428910317201E-3</v>
      </c>
      <c r="J19" s="17"/>
      <c r="K19" s="7"/>
      <c r="L19" s="17">
        <v>-3.60076885347533E-2</v>
      </c>
      <c r="M19" s="17">
        <v>-0.125575857682271</v>
      </c>
      <c r="N19" s="17">
        <v>3.5264740516907998E-2</v>
      </c>
      <c r="O19" s="17">
        <v>1.0798259750955199</v>
      </c>
    </row>
    <row r="20" spans="1:15">
      <c r="A20" s="5">
        <f>RiskTab22[[#This Row],[Nr.]]</f>
        <v>19</v>
      </c>
      <c r="B20" t="str">
        <f>RiskTab22[[#This Row],[ShortName]]</f>
        <v>MedReleaf</v>
      </c>
      <c r="C20" t="str">
        <f>RiskTab22[[#This Row],[AlphaVantage]]</f>
        <v>MEDFF</v>
      </c>
      <c r="D20" s="9" t="str">
        <f>IFERROR(INDEX(DepPositions[Volume],MATCH(C20,DepPositions[AlphaVantage],0)),"")</f>
        <v/>
      </c>
      <c r="E20" s="7">
        <v>4.4698009608785201</v>
      </c>
      <c r="F20" s="20" t="s">
        <v>125</v>
      </c>
      <c r="G20" s="7">
        <v>259.24845573095399</v>
      </c>
      <c r="H20" s="17">
        <v>4.06284581684323E-3</v>
      </c>
      <c r="I20" s="17">
        <v>1.37174232758097E-3</v>
      </c>
      <c r="J20" s="17"/>
      <c r="K20" s="7">
        <v>0.35562208008615098</v>
      </c>
      <c r="L20" s="17">
        <v>-1.4880902617271799E-2</v>
      </c>
      <c r="M20" s="17">
        <v>-3.4163443957958103E-2</v>
      </c>
      <c r="N20" s="17">
        <v>-0.48335248437350498</v>
      </c>
      <c r="O20" s="17">
        <v>-0.97078129295957905</v>
      </c>
    </row>
    <row r="21" spans="1:15">
      <c r="A21" s="5">
        <f>RiskTab22[[#This Row],[Nr.]]</f>
        <v>20</v>
      </c>
      <c r="B21" t="str">
        <f>RiskTab22[[#This Row],[ShortName]]</f>
        <v>Parrot</v>
      </c>
      <c r="C21" t="str">
        <f>RiskTab22[[#This Row],[AlphaVantage]]</f>
        <v>PAOTF</v>
      </c>
      <c r="D21" s="9">
        <f>IFERROR(INDEX(DepPositions[Volume],MATCH(C21,DepPositions[AlphaVantage],0)),"")</f>
        <v>58</v>
      </c>
      <c r="E21" s="7">
        <v>131.87199725463299</v>
      </c>
      <c r="F21" s="20" t="s">
        <v>125</v>
      </c>
      <c r="G21" s="7"/>
      <c r="H21" s="17"/>
      <c r="I21" s="17">
        <v>-4.40168358889981E-3</v>
      </c>
      <c r="J21" s="17">
        <v>0</v>
      </c>
      <c r="K21" s="7"/>
      <c r="L21" s="17">
        <v>1.17479556833242E-2</v>
      </c>
      <c r="M21" s="17">
        <v>0.14510329304658301</v>
      </c>
      <c r="N21" s="17">
        <v>0.713412051885982</v>
      </c>
      <c r="O21" s="17">
        <v>0.936579785297178</v>
      </c>
    </row>
    <row r="22" spans="1:15">
      <c r="A22" s="5">
        <f>RiskTab22[[#This Row],[Nr.]]</f>
        <v>21</v>
      </c>
      <c r="B22" t="str">
        <f>RiskTab22[[#This Row],[ShortName]]</f>
        <v>Lululemon Athletica</v>
      </c>
      <c r="C22" t="str">
        <f>RiskTab22[[#This Row],[AlphaVantage]]</f>
        <v>LULU</v>
      </c>
      <c r="D22" s="9" t="str">
        <f>IFERROR(INDEX(DepPositions[Volume],MATCH(C22,DepPositions[AlphaVantage],0)),"")</f>
        <v/>
      </c>
      <c r="E22">
        <v>99.957103637611496</v>
      </c>
      <c r="F22" s="20" t="s">
        <v>125</v>
      </c>
      <c r="G22" s="7">
        <v>1299.44234728895</v>
      </c>
      <c r="H22" s="17">
        <v>2.03643793750919E-2</v>
      </c>
      <c r="I22" s="17">
        <v>4.58625190878807E-2</v>
      </c>
      <c r="J22" s="17">
        <v>0</v>
      </c>
      <c r="K22" s="7">
        <v>59.595699456139997</v>
      </c>
      <c r="L22" s="17">
        <v>0.14128345704758699</v>
      </c>
      <c r="M22" s="17">
        <v>0.31902729226688498</v>
      </c>
      <c r="N22" s="17">
        <v>0.93024923740745102</v>
      </c>
      <c r="O22" s="17">
        <v>0.88752271790059001</v>
      </c>
    </row>
    <row r="23" spans="1:15">
      <c r="A23" s="5">
        <f>RiskTab22[[#This Row],[Nr.]]</f>
        <v>22</v>
      </c>
      <c r="B23" t="str">
        <f>RiskTab22[[#This Row],[ShortName]]</f>
        <v>AeroVironment</v>
      </c>
      <c r="C23" t="str">
        <f>RiskTab22[[#This Row],[AlphaVantage]]</f>
        <v>AVAV</v>
      </c>
      <c r="D23" s="9">
        <f>IFERROR(INDEX(DepPositions[Volume],MATCH(C23,DepPositions[AlphaVantage],0)),"")</f>
        <v>13</v>
      </c>
      <c r="E23" s="7">
        <v>4.02367879203843E-2</v>
      </c>
      <c r="F23" s="20" t="s">
        <v>125</v>
      </c>
      <c r="G23" s="7"/>
      <c r="H23" s="17"/>
      <c r="I23" s="17">
        <v>1.20899585476049E-2</v>
      </c>
      <c r="J23" s="17"/>
      <c r="K23" s="7"/>
      <c r="L23" s="17">
        <v>-6.9236009084254299E-2</v>
      </c>
      <c r="M23" s="17">
        <v>-2.6515223119701201E-2</v>
      </c>
      <c r="N23" s="17">
        <v>-0.37870456918980899</v>
      </c>
      <c r="O23" s="17">
        <v>6.1904435554723997E-2</v>
      </c>
    </row>
    <row r="24" spans="1:15">
      <c r="A24" s="5">
        <f>RiskTab22[[#This Row],[Nr.]]</f>
        <v>23</v>
      </c>
      <c r="B24" t="str">
        <f>RiskTab22[[#This Row],[ShortName]]</f>
        <v>Cannabis Science</v>
      </c>
      <c r="C24" t="str">
        <f>RiskTab22[[#This Row],[AlphaVantage]]</f>
        <v>CBIS</v>
      </c>
      <c r="D24" s="9" t="str">
        <f>IFERROR(INDEX(DepPositions[Volume],MATCH(C24,DepPositions[AlphaVantage],0)),"")</f>
        <v/>
      </c>
      <c r="E24" s="7">
        <v>2.46225120109815E-2</v>
      </c>
      <c r="F24" s="20" t="s">
        <v>125</v>
      </c>
      <c r="G24" s="7"/>
      <c r="H24" s="17"/>
      <c r="I24" s="17">
        <v>-3.2878180715497397E-2</v>
      </c>
      <c r="J24" s="17"/>
      <c r="K24" s="7"/>
      <c r="L24" s="17">
        <v>-8.4322763498585501E-2</v>
      </c>
      <c r="M24" s="17">
        <v>3.4545033641545202E-2</v>
      </c>
      <c r="N24" s="17">
        <v>-0.30119088918910503</v>
      </c>
      <c r="O24" s="17">
        <v>-0.51844725085987697</v>
      </c>
    </row>
    <row r="25" spans="1:15">
      <c r="A25" s="5">
        <f>RiskTab22[[#This Row],[Nr.]]</f>
        <v>24</v>
      </c>
      <c r="B25" t="str">
        <f>RiskTab22[[#This Row],[ShortName]]</f>
        <v>GreenGro Technologies</v>
      </c>
      <c r="C25" t="str">
        <f>RiskTab22[[#This Row],[AlphaVantage]]</f>
        <v>GRNH</v>
      </c>
      <c r="D25" s="9" t="str">
        <f>IFERROR(INDEX(DepPositions[Volume],MATCH(C25,DepPositions[AlphaVantage],0)),"")</f>
        <v/>
      </c>
      <c r="E25" s="7">
        <v>6.6407934454506297</v>
      </c>
      <c r="F25" s="20" t="s">
        <v>127</v>
      </c>
      <c r="G25" s="7"/>
      <c r="H25" s="17"/>
      <c r="I25" s="17">
        <v>-5.27477551427413E-3</v>
      </c>
      <c r="J25" s="17">
        <v>8.2600494814075498E-5</v>
      </c>
      <c r="K25" s="7"/>
      <c r="L25" s="17">
        <v>0.188080701362561</v>
      </c>
      <c r="M25" s="17">
        <v>0.188080701362561</v>
      </c>
      <c r="N25" s="17">
        <v>0.17372114744278</v>
      </c>
      <c r="O25" s="17">
        <v>-0.19660952745545199</v>
      </c>
    </row>
    <row r="26" spans="1:15">
      <c r="A26" s="5">
        <f>RiskTab22[[#This Row],[Nr.]]</f>
        <v>25</v>
      </c>
      <c r="B26" t="str">
        <f>RiskTab22[[#This Row],[ShortName]]</f>
        <v>MagForce</v>
      </c>
      <c r="C26" t="str">
        <f>RiskTab22[[#This Row],[AlphaVantage]]</f>
        <v>MGFRF</v>
      </c>
      <c r="D26" s="9" t="str">
        <f>IFERROR(INDEX(DepPositions[Volume],MATCH(C26,DepPositions[AlphaVantage],0)),"")</f>
        <v/>
      </c>
      <c r="E26" s="7">
        <v>0.65202470830473602</v>
      </c>
      <c r="F26" s="20" t="s">
        <v>125</v>
      </c>
      <c r="G26" s="7">
        <v>1480.0960878517501</v>
      </c>
      <c r="H26" s="17">
        <v>2.3195517913885601E-2</v>
      </c>
      <c r="I26" s="17">
        <v>-2.0434718155056802E-3</v>
      </c>
      <c r="J26" s="17">
        <v>-7.7912695138331807E-5</v>
      </c>
      <c r="K26" s="7">
        <v>-3.0245346397652701</v>
      </c>
      <c r="L26" s="17">
        <v>6.0125449710057297E-3</v>
      </c>
      <c r="M26" s="17">
        <v>-0.101402966360881</v>
      </c>
      <c r="N26" s="17">
        <v>-3.26232127606393E-2</v>
      </c>
      <c r="O26" s="17">
        <v>0.34394940492666998</v>
      </c>
    </row>
    <row r="27" spans="1:15">
      <c r="A27" s="5">
        <f>RiskTab22[[#This Row],[Nr.]]</f>
        <v>26</v>
      </c>
      <c r="B27" t="str">
        <f>RiskTab22[[#This Row],[ShortName]]</f>
        <v>Heliospectra</v>
      </c>
      <c r="C27" t="str">
        <f>RiskTab22[[#This Row],[AlphaVantage]]</f>
        <v>HLSPY</v>
      </c>
      <c r="D27" s="9">
        <f>IFERROR(INDEX(DepPositions[Volume],MATCH(C27,DepPositions[AlphaVantage],0)),"")</f>
        <v>2270</v>
      </c>
      <c r="E27" s="7">
        <v>5.3792038435140697</v>
      </c>
      <c r="F27" s="20" t="s">
        <v>125</v>
      </c>
      <c r="G27" s="7">
        <v>833.776595744681</v>
      </c>
      <c r="H27" s="17">
        <v>1.3066638119991701E-2</v>
      </c>
      <c r="I27" s="17">
        <v>6.9852099922729394E-2</v>
      </c>
      <c r="J27" s="17">
        <v>0</v>
      </c>
      <c r="K27" s="7">
        <v>58.241046079190603</v>
      </c>
      <c r="L27" s="17">
        <v>7.8474630691968097E-2</v>
      </c>
      <c r="M27" s="17">
        <v>6.52923261334213E-2</v>
      </c>
      <c r="N27" s="17">
        <v>-0.36528074509818198</v>
      </c>
      <c r="O27" s="17">
        <v>-0.12880525769095499</v>
      </c>
    </row>
    <row r="28" spans="1:15">
      <c r="A28" s="5">
        <f>RiskTab22[[#This Row],[Nr.]]</f>
        <v>27</v>
      </c>
      <c r="B28" t="str">
        <f>RiskTab22[[#This Row],[ShortName]]</f>
        <v>BYD</v>
      </c>
      <c r="C28" t="str">
        <f>RiskTab22[[#This Row],[AlphaVantage]]</f>
        <v>BYDDF</v>
      </c>
      <c r="D28" s="9">
        <f>IFERROR(INDEX(DepPositions[Volume],MATCH(C28,DepPositions[AlphaVantage],0)),"")</f>
        <v>155</v>
      </c>
      <c r="E28" s="7">
        <v>1.6728723404255299</v>
      </c>
      <c r="F28" s="20" t="s">
        <v>125</v>
      </c>
      <c r="G28" s="7">
        <v>434.94680851063799</v>
      </c>
      <c r="H28" s="17">
        <v>6.8163253529296497E-3</v>
      </c>
      <c r="I28" s="17">
        <v>1.3204589613293701E-3</v>
      </c>
      <c r="J28" s="17"/>
      <c r="K28" s="7">
        <v>0.57432941099948298</v>
      </c>
      <c r="L28" s="17">
        <v>-2.14256564484783E-3</v>
      </c>
      <c r="M28" s="17">
        <v>-7.1686941766422402E-2</v>
      </c>
      <c r="N28" s="17">
        <v>-0.47356519220603299</v>
      </c>
      <c r="O28" s="17">
        <v>-0.28536399952304498</v>
      </c>
    </row>
    <row r="29" spans="1:15">
      <c r="A29" s="5">
        <f>RiskTab22[[#This Row],[Nr.]]</f>
        <v>28</v>
      </c>
      <c r="B29" t="str">
        <f>RiskTab22[[#This Row],[ShortName]]</f>
        <v>Geely</v>
      </c>
      <c r="C29" t="str">
        <f>RiskTab22[[#This Row],[AlphaVantage]]</f>
        <v>GELYF</v>
      </c>
      <c r="D29" s="9">
        <f>IFERROR(INDEX(DepPositions[Volume],MATCH(C29,DepPositions[AlphaVantage],0)),"")</f>
        <v>260</v>
      </c>
      <c r="E29">
        <v>26.407000686341799</v>
      </c>
      <c r="F29" s="20" t="s">
        <v>125</v>
      </c>
      <c r="G29" s="7">
        <v>4357.1551132464001</v>
      </c>
      <c r="H29" s="17">
        <v>6.8283721788343799E-2</v>
      </c>
      <c r="I29" s="17">
        <v>-2.1956361921762202E-3</v>
      </c>
      <c r="J29" s="17">
        <v>0</v>
      </c>
      <c r="K29" s="7">
        <v>-9.5667274615694708</v>
      </c>
      <c r="L29" s="17">
        <v>1.7768620426402499E-2</v>
      </c>
      <c r="M29" s="17">
        <v>-1.24466122144753E-2</v>
      </c>
      <c r="N29" s="17">
        <v>4.0733088284926403E-2</v>
      </c>
      <c r="O29" s="17">
        <v>5.7338613161898699E-2</v>
      </c>
    </row>
    <row r="30" spans="1:15">
      <c r="A30" s="5">
        <f>RiskTab22[[#This Row],[Nr.]]</f>
        <v>29</v>
      </c>
      <c r="B30" t="str">
        <f>RiskTab22[[#This Row],[ShortName]]</f>
        <v>MSCI France</v>
      </c>
      <c r="C30" t="str">
        <f>RiskTab22[[#This Row],[AlphaVantage]]</f>
        <v>EWQ</v>
      </c>
      <c r="D30" s="9">
        <f>IFERROR(INDEX(DepPositions[Volume],MATCH(C30,DepPositions[AlphaVantage],0)),"")</f>
        <v>165</v>
      </c>
      <c r="E30" s="7">
        <v>21.662663006177102</v>
      </c>
      <c r="F30" s="20" t="s">
        <v>125</v>
      </c>
      <c r="G30" s="7">
        <v>0</v>
      </c>
      <c r="H30" s="17">
        <v>0</v>
      </c>
      <c r="I30" s="17">
        <v>1.7678603759372399E-3</v>
      </c>
      <c r="J30" s="17"/>
      <c r="K30" s="7">
        <v>0</v>
      </c>
      <c r="L30" s="17">
        <v>-2.4119004879406901E-2</v>
      </c>
      <c r="M30" s="17">
        <v>-0.116953066297802</v>
      </c>
      <c r="N30" s="17">
        <v>-0.33092270347464098</v>
      </c>
      <c r="O30" s="17">
        <v>-0.18677719466387299</v>
      </c>
    </row>
    <row r="31" spans="1:15">
      <c r="A31" s="5">
        <f>RiskTab22[[#This Row],[Nr.]]</f>
        <v>30</v>
      </c>
      <c r="B31" t="str">
        <f>RiskTab22[[#This Row],[ShortName]]</f>
        <v>MSCI Argentina</v>
      </c>
      <c r="C31" t="str">
        <f>RiskTab22[[#This Row],[AlphaVantage]]</f>
        <v>ARGT</v>
      </c>
      <c r="D31" s="9">
        <f>IFERROR(INDEX(DepPositions[Volume],MATCH(C31,DepPositions[AlphaVantage],0)),"")</f>
        <v>0</v>
      </c>
      <c r="E31">
        <v>57.155113246396702</v>
      </c>
      <c r="F31" s="20" t="s">
        <v>125</v>
      </c>
      <c r="G31" s="7">
        <v>2743.44543582704</v>
      </c>
      <c r="H31" s="17">
        <v>4.2994261166419398E-2</v>
      </c>
      <c r="I31" s="17">
        <v>7.0920650161099301E-3</v>
      </c>
      <c r="J31" s="17">
        <v>0</v>
      </c>
      <c r="K31" s="7">
        <v>19.456693399035402</v>
      </c>
      <c r="L31" s="17">
        <v>1.8924527276474201E-2</v>
      </c>
      <c r="M31" s="17">
        <v>2.1103611477340002E-3</v>
      </c>
      <c r="N31" s="17">
        <v>-7.82161918260105E-2</v>
      </c>
      <c r="O31" s="17">
        <v>3.0511649246715698E-2</v>
      </c>
    </row>
    <row r="32" spans="1:15">
      <c r="A32" s="5">
        <f>RiskTab22[[#This Row],[Nr.]]</f>
        <v>31</v>
      </c>
      <c r="B32" t="str">
        <f>RiskTab22[[#This Row],[ShortName]]</f>
        <v>MSCI South Korea</v>
      </c>
      <c r="C32" t="str">
        <f>RiskTab22[[#This Row],[AlphaVantage]]</f>
        <v>EWY</v>
      </c>
      <c r="D32" s="9">
        <f>IFERROR(INDEX(DepPositions[Volume],MATCH(C32,DepPositions[AlphaVantage],0)),"")</f>
        <v>48</v>
      </c>
      <c r="E32">
        <v>27.959849004804401</v>
      </c>
      <c r="F32" s="20" t="s">
        <v>125</v>
      </c>
      <c r="G32" s="7">
        <v>0</v>
      </c>
      <c r="H32" s="17">
        <v>0</v>
      </c>
      <c r="I32" s="17">
        <v>1.2789857428222799E-2</v>
      </c>
      <c r="J32" s="17"/>
      <c r="K32" s="7">
        <v>0</v>
      </c>
      <c r="L32" s="17">
        <v>2.7102775957521998E-2</v>
      </c>
      <c r="M32" s="17">
        <v>-4.1748586994763102E-3</v>
      </c>
      <c r="N32" s="17">
        <v>7.8863553171929293E-2</v>
      </c>
      <c r="O32" s="17">
        <v>0.118207074310461</v>
      </c>
    </row>
    <row r="33" spans="1:15">
      <c r="A33" s="5">
        <f>RiskTab22[[#This Row],[Nr.]]</f>
        <v>32</v>
      </c>
      <c r="B33" t="str">
        <f>RiskTab22[[#This Row],[ShortName]]</f>
        <v>MSCI Japan hedged</v>
      </c>
      <c r="C33" t="str">
        <f>RiskTab22[[#This Row],[AlphaVantage]]</f>
        <v>HEWJ</v>
      </c>
      <c r="D33" s="9">
        <f>IFERROR(INDEX(DepPositions[Volume],MATCH(C33,DepPositions[AlphaVantage],0)),"")</f>
        <v>0</v>
      </c>
      <c r="E33" s="7">
        <v>30.4907343857241</v>
      </c>
      <c r="F33" s="20" t="s">
        <v>125</v>
      </c>
      <c r="G33" s="7">
        <v>0</v>
      </c>
      <c r="H33" s="17">
        <v>0</v>
      </c>
      <c r="I33" s="17">
        <v>3.0614076127073501E-3</v>
      </c>
      <c r="J33" s="17"/>
      <c r="K33" s="7">
        <v>0</v>
      </c>
      <c r="L33" s="17">
        <v>-3.56812517632221E-3</v>
      </c>
      <c r="M33" s="17">
        <v>-9.9476948101517401E-2</v>
      </c>
      <c r="N33" s="17">
        <v>-8.5976915677059104E-2</v>
      </c>
      <c r="O33" s="17">
        <v>-2.68813604069593E-2</v>
      </c>
    </row>
    <row r="34" spans="1:15">
      <c r="A34" s="5">
        <f>RiskTab22[[#This Row],[Nr.]]</f>
        <v>33</v>
      </c>
      <c r="B34" t="str">
        <f>RiskTab22[[#This Row],[ShortName]]</f>
        <v>MSCI Peru</v>
      </c>
      <c r="C34" t="str">
        <f>RiskTab22[[#This Row],[AlphaVantage]]</f>
        <v>EPU</v>
      </c>
      <c r="D34" s="9">
        <f>IFERROR(INDEX(DepPositions[Volume],MATCH(C34,DepPositions[AlphaVantage],0)),"")</f>
        <v>0</v>
      </c>
      <c r="E34" s="7">
        <v>31.048387096774199</v>
      </c>
      <c r="F34" s="20" t="s">
        <v>125</v>
      </c>
      <c r="G34" s="7">
        <v>6644.3548387096798</v>
      </c>
      <c r="H34" s="17">
        <v>0.104127869097469</v>
      </c>
      <c r="I34" s="17">
        <v>5.2338466429358004E-3</v>
      </c>
      <c r="J34" s="17">
        <v>0</v>
      </c>
      <c r="K34" s="7">
        <v>34.775534267054901</v>
      </c>
      <c r="L34" s="17">
        <v>-6.4033797273395096E-3</v>
      </c>
      <c r="M34" s="17">
        <v>4.37992341452631E-3</v>
      </c>
      <c r="N34" s="17">
        <v>0.13750901500262999</v>
      </c>
      <c r="O34" s="17">
        <v>0.18928024027177501</v>
      </c>
    </row>
    <row r="35" spans="1:15">
      <c r="A35" s="5">
        <f>RiskTab22[[#This Row],[Nr.]]</f>
        <v>34</v>
      </c>
      <c r="B35" t="str">
        <f>RiskTab22[[#This Row],[ShortName]]</f>
        <v>Israel Technology</v>
      </c>
      <c r="C35" t="str">
        <f>RiskTab22[[#This Row],[AlphaVantage]]</f>
        <v>ITEQ</v>
      </c>
      <c r="D35" s="9">
        <f>IFERROR(INDEX(DepPositions[Volume],MATCH(C35,DepPositions[AlphaVantage],0)),"")</f>
        <v>214</v>
      </c>
      <c r="E35" s="7">
        <v>19.440631434454399</v>
      </c>
      <c r="F35" s="20" t="s">
        <v>125</v>
      </c>
      <c r="G35" s="7">
        <v>2916.0947151681498</v>
      </c>
      <c r="H35" s="17">
        <v>4.5699956752432797E-2</v>
      </c>
      <c r="I35" s="17">
        <v>2.3684136048358201E-2</v>
      </c>
      <c r="J35" s="17">
        <v>0</v>
      </c>
      <c r="K35" s="7">
        <v>69.065183963940797</v>
      </c>
      <c r="L35" s="17">
        <v>1.9602559995488999E-2</v>
      </c>
      <c r="M35" s="17">
        <v>4.86341583882899E-3</v>
      </c>
      <c r="N35" s="17">
        <v>-5.1155430850340397E-2</v>
      </c>
      <c r="O35" s="17">
        <v>8.7229515689233303E-2</v>
      </c>
    </row>
    <row r="36" spans="1:15">
      <c r="A36" s="5">
        <f>RiskTab22[[#This Row],[Nr.]]</f>
        <v>35</v>
      </c>
      <c r="B36" t="str">
        <f>RiskTab22[[#This Row],[ShortName]]</f>
        <v>Global X Robotics &amp; AI</v>
      </c>
      <c r="C36" t="str">
        <f>RiskTab22[[#This Row],[AlphaVantage]]</f>
        <v>BOTZ</v>
      </c>
      <c r="D36" s="9">
        <f>IFERROR(INDEX(DepPositions[Volume],MATCH(C36,DepPositions[AlphaVantage],0)),"")</f>
        <v>150</v>
      </c>
      <c r="E36" s="7">
        <v>24.862731640356898</v>
      </c>
      <c r="F36" s="20" t="s">
        <v>125</v>
      </c>
      <c r="G36" s="7">
        <v>2784.6259437199701</v>
      </c>
      <c r="H36" s="17">
        <v>4.3639626839887098E-2</v>
      </c>
      <c r="I36" s="17">
        <v>8.6445016566605304E-3</v>
      </c>
      <c r="J36" s="17"/>
      <c r="K36" s="7">
        <v>24.071703583667201</v>
      </c>
      <c r="L36" s="17">
        <v>1.82797975210711E-2</v>
      </c>
      <c r="M36" s="17">
        <v>2.8088910915150301E-2</v>
      </c>
      <c r="N36" s="17">
        <v>0.22382512067808699</v>
      </c>
      <c r="O36" s="17">
        <v>0.37716504146465601</v>
      </c>
    </row>
    <row r="37" spans="1:15">
      <c r="A37" s="5">
        <f>RiskTab22[[#This Row],[Nr.]]</f>
        <v>36</v>
      </c>
      <c r="B37" t="str">
        <f>RiskTab22[[#This Row],[ShortName]]</f>
        <v>Glb X FUNDS/FINTECH</v>
      </c>
      <c r="C37" t="str">
        <f>RiskTab22[[#This Row],[AlphaVantage]]</f>
        <v>FINX</v>
      </c>
      <c r="D37" s="9">
        <f>IFERROR(INDEX(DepPositions[Volume],MATCH(C37,DepPositions[AlphaVantage],0)),"")</f>
        <v>112</v>
      </c>
      <c r="E37" s="7">
        <v>27.453671928620501</v>
      </c>
      <c r="F37" s="20" t="s">
        <v>125</v>
      </c>
      <c r="G37" s="7">
        <v>1702.12765957447</v>
      </c>
      <c r="H37" s="17">
        <v>2.66751145033324E-2</v>
      </c>
      <c r="I37" s="17">
        <v>1.07909642440727E-2</v>
      </c>
      <c r="J37" s="17"/>
      <c r="K37" s="7">
        <v>18.3675987133152</v>
      </c>
      <c r="L37" s="17">
        <v>2.5161386031989301E-2</v>
      </c>
      <c r="M37" s="17">
        <v>-2.1502681296156699E-2</v>
      </c>
      <c r="N37" s="17">
        <v>-5.0844741972746903E-2</v>
      </c>
      <c r="O37" s="17">
        <v>-9.2916144839036097E-2</v>
      </c>
    </row>
    <row r="38" spans="1:15">
      <c r="A38" s="5">
        <f>RiskTab22[[#This Row],[Nr.]]</f>
        <v>37</v>
      </c>
      <c r="B38" t="str">
        <f>RiskTab22[[#This Row],[ShortName]]</f>
        <v>Global X Lithium &amp; Battery</v>
      </c>
      <c r="C38" t="str">
        <f>RiskTab22[[#This Row],[AlphaVantage]]</f>
        <v>LIT</v>
      </c>
      <c r="D38" s="9">
        <f>IFERROR(INDEX(DepPositions[Volume],MATCH(C38,DepPositions[AlphaVantage],0)),"")</f>
        <v>62</v>
      </c>
      <c r="E38" s="7">
        <v>18.152453671928601</v>
      </c>
      <c r="F38" s="20" t="s">
        <v>125</v>
      </c>
      <c r="G38" s="7">
        <v>0</v>
      </c>
      <c r="H38" s="17">
        <v>0</v>
      </c>
      <c r="I38" s="17">
        <v>8.2837318939033E-4</v>
      </c>
      <c r="J38" s="17">
        <v>0</v>
      </c>
      <c r="K38" s="7">
        <v>0</v>
      </c>
      <c r="L38" s="17">
        <v>2.0003513189870099E-2</v>
      </c>
      <c r="M38" s="17">
        <v>-2.3746547593138899E-2</v>
      </c>
      <c r="N38" s="17">
        <v>-9.6439441374235504E-2</v>
      </c>
      <c r="O38" s="17">
        <v>-6.2250863376797701E-2</v>
      </c>
    </row>
    <row r="39" spans="1:15">
      <c r="A39" s="5">
        <f>RiskTab22[[#This Row],[Nr.]]</f>
        <v>38</v>
      </c>
      <c r="B39" t="str">
        <f>RiskTab22[[#This Row],[ShortName]]</f>
        <v>Global X - Next Emerging &amp; Frontier</v>
      </c>
      <c r="C39" t="str">
        <f>RiskTab22[[#This Row],[AlphaVantage]]</f>
        <v>EMFM</v>
      </c>
      <c r="D39" s="9">
        <f>IFERROR(INDEX(DepPositions[Volume],MATCH(C39,DepPositions[AlphaVantage],0)),"")</f>
        <v>0</v>
      </c>
      <c r="E39" s="7">
        <v>25.480439258750899</v>
      </c>
      <c r="F39" s="20" t="s">
        <v>125</v>
      </c>
      <c r="G39" s="7">
        <v>2675.4461221688398</v>
      </c>
      <c r="H39" s="17">
        <v>4.1928601098105797E-2</v>
      </c>
      <c r="I39" s="17">
        <v>-1.65397858895577E-3</v>
      </c>
      <c r="J39" s="17">
        <v>0</v>
      </c>
      <c r="K39" s="7">
        <v>-4.4251306019720102</v>
      </c>
      <c r="L39" s="17">
        <v>1.8689642826301301E-2</v>
      </c>
      <c r="M39" s="17">
        <v>-2.2804643723165301E-2</v>
      </c>
      <c r="N39" s="17">
        <v>-2.4639457739919799E-2</v>
      </c>
      <c r="O39" s="17">
        <v>-7.58377909859074E-2</v>
      </c>
    </row>
    <row r="40" spans="1:15">
      <c r="A40" s="5">
        <f>RiskTab22[[#This Row],[Nr.]]</f>
        <v>39</v>
      </c>
      <c r="B40" t="str">
        <f>RiskTab22[[#This Row],[ShortName]]</f>
        <v>MSCI Spain</v>
      </c>
      <c r="C40" t="str">
        <f>RiskTab22[[#This Row],[AlphaVantage]]</f>
        <v>EWP</v>
      </c>
      <c r="D40" s="9">
        <f>IFERROR(INDEX(DepPositions[Volume],MATCH(C40,DepPositions[AlphaVantage],0)),"")</f>
        <v>105</v>
      </c>
      <c r="E40" s="7">
        <v>141.334934797529</v>
      </c>
      <c r="F40" s="20" t="s">
        <v>125</v>
      </c>
      <c r="G40" s="7">
        <v>989.34454358270398</v>
      </c>
      <c r="H40" s="17">
        <v>1.5504641402698E-2</v>
      </c>
      <c r="I40" s="17">
        <v>-3.4122314313904702E-3</v>
      </c>
      <c r="J40" s="17">
        <v>0</v>
      </c>
      <c r="K40" s="7">
        <v>-3.37587254808756</v>
      </c>
      <c r="L40" s="17">
        <v>7.25811013506394E-3</v>
      </c>
      <c r="M40" s="17">
        <v>-7.2717884000371505E-2</v>
      </c>
      <c r="N40" s="17">
        <v>-0.13375375855518801</v>
      </c>
      <c r="O40" s="17">
        <v>-6.2300470643404701E-2</v>
      </c>
    </row>
    <row r="41" spans="1:15">
      <c r="A41" s="5">
        <f>RiskTab22[[#This Row],[Nr.]]</f>
        <v>40</v>
      </c>
      <c r="B41" t="str">
        <f>RiskTab22[[#This Row],[ShortName]]</f>
        <v>Alibaba Group</v>
      </c>
      <c r="C41" t="str">
        <f>RiskTab22[[#This Row],[AlphaVantage]]</f>
        <v>BABA</v>
      </c>
      <c r="D41" s="9">
        <f>IFERROR(INDEX(DepPositions[Volume],MATCH(C41,DepPositions[AlphaVantage],0)),"")</f>
        <v>7</v>
      </c>
      <c r="E41" s="7">
        <v>35.475291695264197</v>
      </c>
      <c r="F41" s="20" t="s">
        <v>125</v>
      </c>
      <c r="G41" s="7">
        <v>1348.0610844200401</v>
      </c>
      <c r="H41" s="17">
        <v>2.1126314223329699E-2</v>
      </c>
      <c r="I41" s="17">
        <v>-1.30342691159337E-2</v>
      </c>
      <c r="J41" s="17">
        <v>5.10809896388602E-4</v>
      </c>
      <c r="K41" s="7">
        <v>-17.570990959048299</v>
      </c>
      <c r="L41" s="17">
        <v>1.4773096186184701E-2</v>
      </c>
      <c r="M41" s="17">
        <v>-9.3167590733653299E-2</v>
      </c>
      <c r="N41" s="17">
        <v>-0.31040442036383098</v>
      </c>
      <c r="O41" s="17">
        <v>-9.2349293478992695E-3</v>
      </c>
    </row>
    <row r="42" spans="1:15">
      <c r="A42" s="5">
        <f>RiskTab22[[#This Row],[Nr.]]</f>
        <v>41</v>
      </c>
      <c r="B42" t="str">
        <f>RiskTab22[[#This Row],[ShortName]]</f>
        <v>Tencent</v>
      </c>
      <c r="C42" t="str">
        <f>RiskTab22[[#This Row],[AlphaVantage]]</f>
        <v>TCEHY</v>
      </c>
      <c r="D42" s="9">
        <f>IFERROR(INDEX(DepPositions[Volume],MATCH(C42,DepPositions[AlphaVantage],0)),"")</f>
        <v>38</v>
      </c>
      <c r="E42" s="7">
        <v>83.073095401509903</v>
      </c>
      <c r="F42" s="20" t="s">
        <v>125</v>
      </c>
      <c r="G42" s="7">
        <v>1079.9502402196299</v>
      </c>
      <c r="H42" s="17">
        <v>1.69245803355089E-2</v>
      </c>
      <c r="I42" s="17">
        <v>2.0928532415078701E-3</v>
      </c>
      <c r="J42" s="17"/>
      <c r="K42" s="7">
        <v>2.26017736091086</v>
      </c>
      <c r="L42" s="17">
        <v>1.0541826942549E-2</v>
      </c>
      <c r="M42" s="17">
        <v>4.77477832158257E-3</v>
      </c>
      <c r="N42" s="17">
        <v>0.114146658041848</v>
      </c>
      <c r="O42" s="17">
        <v>0.201586080282883</v>
      </c>
    </row>
    <row r="43" spans="1:15">
      <c r="A43" s="5">
        <f>RiskTab22[[#This Row],[Nr.]]</f>
        <v>42</v>
      </c>
      <c r="B43" t="str">
        <f>RiskTab22[[#This Row],[ShortName]]</f>
        <v>Amphenol</v>
      </c>
      <c r="C43" t="str">
        <f>RiskTab22[[#This Row],[AlphaVantage]]</f>
        <v>APH</v>
      </c>
      <c r="D43" s="9">
        <f>IFERROR(INDEX(DepPositions[Volume],MATCH(C43,DepPositions[AlphaVantage],0)),"")</f>
        <v>13</v>
      </c>
      <c r="E43" s="7">
        <v>23.2584076870281</v>
      </c>
      <c r="F43" s="20" t="s">
        <v>125</v>
      </c>
      <c r="G43" s="7">
        <v>860.56108442004097</v>
      </c>
      <c r="H43" s="17">
        <v>1.3486394710109701E-2</v>
      </c>
      <c r="I43" s="17">
        <v>-2.2321729800448799E-2</v>
      </c>
      <c r="J43" s="17">
        <v>-2.9787608790538998E-4</v>
      </c>
      <c r="K43" s="7">
        <v>-19.209212003205302</v>
      </c>
      <c r="L43" s="17">
        <v>-1.3133156234470501E-3</v>
      </c>
      <c r="M43" s="17">
        <v>-0.24914222643880701</v>
      </c>
      <c r="N43" s="17">
        <v>-0.44994154849698198</v>
      </c>
      <c r="O43" s="17">
        <v>-0.49219264806448298</v>
      </c>
    </row>
    <row r="44" spans="1:15">
      <c r="A44" s="5">
        <f>RiskTab22[[#This Row],[Nr.]]</f>
        <v>43</v>
      </c>
      <c r="B44" t="str">
        <f>RiskTab22[[#This Row],[ShortName]]</f>
        <v>JD.com</v>
      </c>
      <c r="C44" t="str">
        <f>RiskTab22[[#This Row],[AlphaVantage]]</f>
        <v>JD</v>
      </c>
      <c r="D44" s="9">
        <f>IFERROR(INDEX(DepPositions[Volume],MATCH(C44,DepPositions[AlphaVantage],0)),"")</f>
        <v>37</v>
      </c>
      <c r="E44" s="7">
        <v>20.705719955137599</v>
      </c>
      <c r="F44" s="20" t="s">
        <v>128</v>
      </c>
      <c r="G44" s="7"/>
      <c r="H44" s="17"/>
      <c r="I44" s="17">
        <v>5.6809837213138301E-2</v>
      </c>
      <c r="J44" s="17">
        <v>0</v>
      </c>
      <c r="K44" s="7"/>
      <c r="L44" s="17">
        <v>9.8642677070059498E-2</v>
      </c>
      <c r="M44" s="17">
        <v>0.12543646450915699</v>
      </c>
      <c r="N44" s="17">
        <v>0.30915695502100898</v>
      </c>
      <c r="O44" s="17">
        <v>0.42804947957567302</v>
      </c>
    </row>
    <row r="45" spans="1:15">
      <c r="A45" s="5">
        <f>RiskTab22[[#This Row],[Nr.]]</f>
        <v>44</v>
      </c>
      <c r="B45" t="str">
        <f>RiskTab22[[#This Row],[ShortName]]</f>
        <v>Softbank</v>
      </c>
      <c r="C45" t="str">
        <f>RiskTab22[[#This Row],[AlphaVantage]]</f>
        <v>SFBTF</v>
      </c>
      <c r="D45" s="9" t="str">
        <f>IFERROR(INDEX(DepPositions[Volume],MATCH(C45,DepPositions[AlphaVantage],0)),"")</f>
        <v/>
      </c>
      <c r="E45" s="7">
        <v>69.723747426218296</v>
      </c>
      <c r="F45" s="20" t="s">
        <v>125</v>
      </c>
      <c r="G45" s="7"/>
      <c r="H45" s="17"/>
      <c r="I45" s="17">
        <v>1.1761446176716799E-2</v>
      </c>
      <c r="J45" s="17">
        <v>0</v>
      </c>
      <c r="K45" s="7"/>
      <c r="L45" s="17">
        <v>9.2306929041925806E-2</v>
      </c>
      <c r="M45" s="17">
        <v>0.104505656515875</v>
      </c>
      <c r="N45" s="17">
        <v>0.16275087471928101</v>
      </c>
      <c r="O45" s="17">
        <v>0.242944035193674</v>
      </c>
    </row>
    <row r="46" spans="1:15">
      <c r="A46" s="5">
        <f>RiskTab22[[#This Row],[Nr.]]</f>
        <v>45</v>
      </c>
      <c r="B46" t="str">
        <f>RiskTab22[[#This Row],[ShortName]]</f>
        <v>Activision Blizzard</v>
      </c>
      <c r="C46" t="str">
        <f>RiskTab22[[#This Row],[AlphaVantage]]</f>
        <v>ATVI</v>
      </c>
      <c r="D46" s="9" t="str">
        <f>IFERROR(INDEX(DepPositions[Volume],MATCH(C46,DepPositions[AlphaVantage],0)),"")</f>
        <v/>
      </c>
      <c r="E46" s="7">
        <v>98.035346602608101</v>
      </c>
      <c r="F46" s="20" t="s">
        <v>125</v>
      </c>
      <c r="G46" s="7"/>
      <c r="H46" s="17"/>
      <c r="I46" s="17">
        <v>5.1418577046060702E-3</v>
      </c>
      <c r="J46" s="17">
        <v>0</v>
      </c>
      <c r="K46" s="7"/>
      <c r="L46" s="17">
        <v>-1.28178258899352E-2</v>
      </c>
      <c r="M46" s="17">
        <v>-0.170071025821907</v>
      </c>
      <c r="N46" s="17">
        <v>-6.6694080613388898E-2</v>
      </c>
      <c r="O46" s="17">
        <v>-2.5039522485099198E-2</v>
      </c>
    </row>
    <row r="47" spans="1:15">
      <c r="A47" s="5">
        <f>RiskTab22[[#This Row],[Nr.]]</f>
        <v>46</v>
      </c>
      <c r="B47" t="str">
        <f>RiskTab22[[#This Row],[ShortName]]</f>
        <v>Electronic Arts</v>
      </c>
      <c r="C47" t="str">
        <f>RiskTab22[[#This Row],[AlphaVantage]]</f>
        <v>EA</v>
      </c>
      <c r="D47" s="9" t="str">
        <f>IFERROR(INDEX(DepPositions[Volume],MATCH(C47,DepPositions[AlphaVantage],0)),"")</f>
        <v/>
      </c>
      <c r="E47" s="7">
        <v>237.156829100892</v>
      </c>
      <c r="F47" s="20" t="s">
        <v>125</v>
      </c>
      <c r="G47" s="7"/>
      <c r="H47" s="17"/>
      <c r="I47" s="17">
        <v>1.9956719624290499E-2</v>
      </c>
      <c r="J47" s="17">
        <v>-9.7455461069136397E-6</v>
      </c>
      <c r="K47" s="7"/>
      <c r="L47" s="17">
        <v>9.4377146677544505E-3</v>
      </c>
      <c r="M47" s="17">
        <v>2.9814178646691201E-2</v>
      </c>
      <c r="N47" s="17">
        <v>0.15976832501364899</v>
      </c>
      <c r="O47" s="17">
        <v>0.50699553720921997</v>
      </c>
    </row>
    <row r="48" spans="1:15">
      <c r="A48" s="5">
        <f>RiskTab22[[#This Row],[Nr.]]</f>
        <v>47</v>
      </c>
      <c r="B48" t="str">
        <f>RiskTab22[[#This Row],[ShortName]]</f>
        <v>NVIDIA</v>
      </c>
      <c r="C48" t="str">
        <f>RiskTab22[[#This Row],[AlphaVantage]]</f>
        <v>NVDA</v>
      </c>
      <c r="D48" s="9" t="str">
        <f>IFERROR(INDEX(DepPositions[Volume],MATCH(C48,DepPositions[AlphaVantage],0)),"")</f>
        <v/>
      </c>
      <c r="E48" s="7">
        <v>34.351407000686301</v>
      </c>
      <c r="F48" s="20" t="s">
        <v>125</v>
      </c>
      <c r="G48" s="7"/>
      <c r="H48" s="17"/>
      <c r="I48" s="17">
        <v>4.3982957452968199E-3</v>
      </c>
      <c r="J48" s="17">
        <v>0</v>
      </c>
      <c r="K48" s="7"/>
      <c r="L48" s="17">
        <v>-7.1800075782135796E-4</v>
      </c>
      <c r="M48" s="17">
        <v>-8.54342129978614E-2</v>
      </c>
      <c r="N48" s="17">
        <v>-0.11851962090356399</v>
      </c>
      <c r="O48" s="17">
        <v>4.3524576276401401E-3</v>
      </c>
    </row>
    <row r="49" spans="1:15">
      <c r="A49" s="5">
        <f>RiskTab22[[#This Row],[Nr.]]</f>
        <v>48</v>
      </c>
      <c r="B49" t="str">
        <f>RiskTab22[[#This Row],[ShortName]]</f>
        <v>Gaming ETF</v>
      </c>
      <c r="C49" t="str">
        <f>RiskTab22[[#This Row],[AlphaVantage]]</f>
        <v>BJK</v>
      </c>
      <c r="D49" s="9" t="str">
        <f>IFERROR(INDEX(DepPositions[Volume],MATCH(C49,DepPositions[AlphaVantage],0)),"")</f>
        <v/>
      </c>
      <c r="E49" s="7">
        <v>115.05662319835299</v>
      </c>
      <c r="F49" s="20" t="s">
        <v>125</v>
      </c>
      <c r="G49" s="7"/>
      <c r="H49" s="17"/>
      <c r="I49" s="17">
        <v>-1.45327242950923E-2</v>
      </c>
      <c r="J49" s="17">
        <v>0</v>
      </c>
      <c r="K49" s="7"/>
      <c r="L49" s="17">
        <v>1.9747983736762901E-2</v>
      </c>
      <c r="M49" s="17">
        <v>1.16353000845297E-2</v>
      </c>
      <c r="N49" s="17">
        <v>0.26371438353356202</v>
      </c>
      <c r="O49" s="17">
        <v>0.326314453483181</v>
      </c>
    </row>
    <row r="50" spans="1:15">
      <c r="A50" s="5">
        <f>RiskTab22[[#This Row],[Nr.]]</f>
        <v>49</v>
      </c>
      <c r="B50" t="str">
        <f>RiskTab22[[#This Row],[ShortName]]</f>
        <v>Take-Two Interactive Software Inc</v>
      </c>
      <c r="C50" t="str">
        <f>RiskTab22[[#This Row],[AlphaVantage]]</f>
        <v>TTWO</v>
      </c>
      <c r="D50" s="9" t="str">
        <f>IFERROR(INDEX(DepPositions[Volume],MATCH(C50,DepPositions[AlphaVantage],0)),"")</f>
        <v/>
      </c>
      <c r="E50" s="7">
        <v>74.536719286204502</v>
      </c>
      <c r="F50" s="20" t="s">
        <v>125</v>
      </c>
      <c r="G50" s="7"/>
      <c r="H50" s="17"/>
      <c r="I50" s="17">
        <v>1.07386798518236E-2</v>
      </c>
      <c r="J50" s="17">
        <v>0</v>
      </c>
      <c r="K50" s="7"/>
      <c r="L50" s="17">
        <v>2.255750082006E-2</v>
      </c>
      <c r="M50" s="17">
        <v>-0.105601247223061</v>
      </c>
      <c r="N50" s="17">
        <v>3.6403892535625801E-2</v>
      </c>
      <c r="O50" s="17">
        <v>9.7876380110824904E-2</v>
      </c>
    </row>
    <row r="51" spans="1:15">
      <c r="A51" s="5">
        <f>RiskTab22[[#This Row],[Nr.]]</f>
        <v>50</v>
      </c>
      <c r="B51" s="50" t="str">
        <f>RiskTab22[[#This Row],[ShortName]]</f>
        <v>Aptiv</v>
      </c>
      <c r="C51" s="50" t="str">
        <f>RiskTab22[[#This Row],[AlphaVantage]]</f>
        <v>APTV</v>
      </c>
      <c r="D51" s="9" t="str">
        <f>IFERROR(INDEX(DepPositions[Volume],MATCH(C51,DepPositions[AlphaVantage],0)),"")</f>
        <v/>
      </c>
      <c r="E51" s="7"/>
      <c r="F51" s="20"/>
      <c r="G51" s="7"/>
      <c r="H51" s="17"/>
      <c r="I51" s="17"/>
      <c r="J51" s="17">
        <f>Table2[[#This Row],[1D.logReturn]]*Table2[[#This Row],[Value]]</f>
        <v>0</v>
      </c>
      <c r="K51" s="7"/>
      <c r="L51" s="17"/>
      <c r="M51" s="17"/>
      <c r="N51" s="17"/>
      <c r="O51" s="17"/>
    </row>
    <row r="52" spans="1:15">
      <c r="A52" s="5">
        <f>RiskTab22[[#This Row],[Nr.]]</f>
        <v>51</v>
      </c>
      <c r="B52" t="str">
        <f>RiskTab22[[#This Row],[ShortName]]</f>
        <v>TE Connectivity</v>
      </c>
      <c r="C52" t="str">
        <f>RiskTab22[[#This Row],[AlphaVantage]]</f>
        <v>TEL</v>
      </c>
      <c r="D52" s="9" t="str">
        <f>IFERROR(INDEX(DepPositions[Volume],MATCH(C52,DepPositions[AlphaVantage],0)),"")</f>
        <v/>
      </c>
      <c r="E52" s="7">
        <v>78.7319835277968</v>
      </c>
      <c r="F52" s="20" t="s">
        <v>125</v>
      </c>
      <c r="G52" s="7"/>
      <c r="H52" s="17"/>
      <c r="I52" s="17">
        <v>1.80770963693799E-3</v>
      </c>
      <c r="J52" s="17">
        <v>-9.8683665621079994E-4</v>
      </c>
      <c r="K52" s="7"/>
      <c r="L52" s="17">
        <v>8.6938452104998697E-3</v>
      </c>
      <c r="M52" s="17">
        <v>-3.7581583998307799E-2</v>
      </c>
      <c r="N52" s="17">
        <v>-6.5034934261010605E-2</v>
      </c>
      <c r="O52" s="17">
        <v>0.15725321598538899</v>
      </c>
    </row>
    <row r="53" spans="1:15">
      <c r="A53" s="5">
        <f>RiskTab22[[#This Row],[Nr.]]</f>
        <v>52</v>
      </c>
      <c r="B53" t="str">
        <f>RiskTab22[[#This Row],[ShortName]]</f>
        <v>Global X- NASDAQ CHINA</v>
      </c>
      <c r="C53" t="str">
        <f>RiskTab22[[#This Row],[AlphaVantage]]</f>
        <v>QQQC</v>
      </c>
      <c r="D53" s="9" t="str">
        <f>IFERROR(INDEX(DepPositions[Volume],MATCH(C53,DepPositions[AlphaVantage],0)),"")</f>
        <v/>
      </c>
      <c r="E53" s="7">
        <v>22.220315717227201</v>
      </c>
      <c r="F53" s="20" t="s">
        <v>125</v>
      </c>
      <c r="G53" s="7"/>
      <c r="H53" s="17"/>
      <c r="I53" s="17">
        <v>3.3041100786350701E-3</v>
      </c>
      <c r="J53" s="17"/>
      <c r="K53" s="7"/>
      <c r="L53" s="17">
        <v>5.4770898970657499E-3</v>
      </c>
      <c r="M53" s="17">
        <v>-2.30730120667837E-2</v>
      </c>
      <c r="N53" s="17">
        <v>-0.18526423749339699</v>
      </c>
      <c r="O53" s="17">
        <v>-4.6510222270033999E-2</v>
      </c>
    </row>
    <row r="54" spans="1:15">
      <c r="B54" t="s">
        <v>25</v>
      </c>
      <c r="F54" s="19"/>
      <c r="G54" s="7">
        <v>63809.572752230597</v>
      </c>
      <c r="I54" s="17">
        <v>-7.2705167267674703E-4</v>
      </c>
      <c r="J54" s="17"/>
      <c r="L54" s="17">
        <v>4.0863451084054E-3</v>
      </c>
      <c r="M54" s="17">
        <v>0.14226103332374501</v>
      </c>
      <c r="N54" s="17">
        <v>0.19356536573232899</v>
      </c>
      <c r="O54" s="17">
        <v>0.56395493597759105</v>
      </c>
    </row>
    <row r="55" spans="1:15">
      <c r="I55" s="17"/>
      <c r="J55" s="17"/>
    </row>
    <row r="56" spans="1:15">
      <c r="G56" s="25"/>
    </row>
    <row r="57" spans="1:15">
      <c r="G57" s="25"/>
      <c r="H57" s="17"/>
      <c r="I57" s="23"/>
    </row>
    <row r="58" spans="1:15">
      <c r="G58" s="25"/>
      <c r="H58" s="17"/>
      <c r="I58" s="23"/>
    </row>
    <row r="59" spans="1:15">
      <c r="G59" s="24"/>
      <c r="H59" s="17"/>
    </row>
    <row r="60" spans="1:15">
      <c r="H60" s="17"/>
      <c r="I60" s="23"/>
    </row>
    <row r="61" spans="1:15">
      <c r="I61" s="23"/>
    </row>
    <row r="70" spans="7:7" ht="43" customHeight="1">
      <c r="G70" s="22"/>
    </row>
  </sheetData>
  <conditionalFormatting sqref="I2:J53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6"/>
  <sheetViews>
    <sheetView tabSelected="1" zoomScale="150" zoomScaleNormal="150" zoomScalePageLayoutView="1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baseColWidth="10" defaultColWidth="8.83203125" defaultRowHeight="14" x14ac:dyDescent="0"/>
  <cols>
    <col min="1" max="1" width="5" customWidth="1"/>
    <col min="2" max="2" width="23" customWidth="1"/>
    <col min="3" max="5" width="9.6640625" customWidth="1"/>
    <col min="6" max="6" width="10.1640625" customWidth="1"/>
    <col min="7" max="7" width="8.5" customWidth="1"/>
    <col min="8" max="8" width="10.1640625" customWidth="1"/>
    <col min="9" max="9" width="13.33203125" customWidth="1"/>
    <col min="10" max="10" width="11.6640625" customWidth="1"/>
    <col min="11" max="11" width="14.83203125" customWidth="1"/>
    <col min="12" max="12" width="10.6640625" customWidth="1"/>
    <col min="13" max="13" width="11" customWidth="1"/>
    <col min="14" max="14" width="9.6640625" customWidth="1"/>
    <col min="15" max="15" width="8.6640625" customWidth="1"/>
    <col min="16" max="16" width="10" customWidth="1"/>
    <col min="17" max="17" width="12.83203125" customWidth="1"/>
    <col min="18" max="18" width="9.83203125" customWidth="1"/>
    <col min="19" max="19" width="10.6640625" customWidth="1"/>
    <col min="20" max="21" width="14.83203125" customWidth="1"/>
    <col min="22" max="30" width="11.33203125" customWidth="1"/>
    <col min="37" max="38" width="10.6640625" customWidth="1"/>
    <col min="39" max="39" width="10" customWidth="1"/>
  </cols>
  <sheetData>
    <row r="1" spans="1:39" ht="56" customHeight="1">
      <c r="A1" s="28" t="s">
        <v>8</v>
      </c>
      <c r="B1" s="28" t="s">
        <v>0</v>
      </c>
      <c r="C1" s="28" t="s">
        <v>54</v>
      </c>
      <c r="D1" s="28" t="s">
        <v>2</v>
      </c>
      <c r="E1" s="32" t="s">
        <v>55</v>
      </c>
      <c r="F1" s="28" t="s">
        <v>64</v>
      </c>
      <c r="G1" s="28" t="s">
        <v>66</v>
      </c>
      <c r="H1" s="28" t="s">
        <v>65</v>
      </c>
      <c r="I1" s="28" t="s">
        <v>60</v>
      </c>
      <c r="J1" s="28" t="s">
        <v>76</v>
      </c>
      <c r="K1" s="28" t="s">
        <v>77</v>
      </c>
      <c r="L1" s="29" t="s">
        <v>69</v>
      </c>
      <c r="M1" s="29" t="s">
        <v>70</v>
      </c>
      <c r="N1" s="29" t="s">
        <v>84</v>
      </c>
      <c r="O1" s="29" t="s">
        <v>83</v>
      </c>
      <c r="P1" s="29" t="s">
        <v>85</v>
      </c>
      <c r="Q1" s="29" t="s">
        <v>115</v>
      </c>
      <c r="R1" s="30" t="s">
        <v>97</v>
      </c>
      <c r="S1" s="29" t="s">
        <v>90</v>
      </c>
      <c r="T1" s="29" t="s">
        <v>92</v>
      </c>
      <c r="U1" s="29" t="s">
        <v>91</v>
      </c>
      <c r="V1" s="34" t="s">
        <v>99</v>
      </c>
      <c r="W1" s="34" t="s">
        <v>103</v>
      </c>
      <c r="X1" s="34" t="s">
        <v>104</v>
      </c>
      <c r="Y1" s="39" t="s">
        <v>102</v>
      </c>
      <c r="Z1" s="34" t="s">
        <v>108</v>
      </c>
      <c r="AA1" s="28" t="s">
        <v>109</v>
      </c>
      <c r="AB1" s="34" t="s">
        <v>107</v>
      </c>
      <c r="AC1" s="28" t="s">
        <v>116</v>
      </c>
      <c r="AD1" s="28" t="s">
        <v>106</v>
      </c>
      <c r="AE1" s="34" t="s">
        <v>105</v>
      </c>
      <c r="AF1" s="34" t="s">
        <v>123</v>
      </c>
      <c r="AG1" s="34" t="s">
        <v>124</v>
      </c>
      <c r="AH1" s="34" t="s">
        <v>328</v>
      </c>
      <c r="AI1" s="34" t="s">
        <v>327</v>
      </c>
      <c r="AJ1" s="34" t="s">
        <v>326</v>
      </c>
      <c r="AK1" s="34" t="s">
        <v>111</v>
      </c>
      <c r="AL1" s="34" t="s">
        <v>112</v>
      </c>
      <c r="AM1" s="28" t="s">
        <v>110</v>
      </c>
    </row>
    <row r="2" spans="1:39">
      <c r="A2" s="5">
        <f>RiskTab22[[#This Row],[Nr.]]</f>
        <v>1</v>
      </c>
      <c r="B2" t="str">
        <f>RiskTab22[[#This Row],[ShortName]]</f>
        <v>MSCI EM</v>
      </c>
      <c r="C2" t="str">
        <f>RiskTab22[[#This Row],[AlphaVantage]]</f>
        <v>EEM</v>
      </c>
      <c r="D2" s="24"/>
      <c r="E2" s="33"/>
      <c r="F2" s="20" t="s">
        <v>125</v>
      </c>
      <c r="G2" s="7">
        <v>1.12542403021983</v>
      </c>
      <c r="H2" s="7">
        <v>1.12183918210554</v>
      </c>
      <c r="I2" s="17">
        <v>-3.2139519385658399E-2</v>
      </c>
      <c r="J2" s="17">
        <v>0.154306935191413</v>
      </c>
      <c r="K2" s="17">
        <v>-0.18644645457707201</v>
      </c>
      <c r="L2" s="1">
        <v>1.1050503586844E-2</v>
      </c>
      <c r="M2" s="1">
        <v>1.09237054663888E-2</v>
      </c>
      <c r="N2" s="1">
        <v>-2.5747673357346401E-2</v>
      </c>
      <c r="O2" s="1">
        <v>-2.5452233736685901E-2</v>
      </c>
      <c r="P2" s="1">
        <v>-2.9640535161400802E-2</v>
      </c>
      <c r="Q2" s="27">
        <v>-2.9563412424199399E-2</v>
      </c>
      <c r="R2" s="31">
        <v>-1.6361007775943199E-2</v>
      </c>
      <c r="S2" s="27">
        <v>0</v>
      </c>
      <c r="T2" s="17">
        <v>0</v>
      </c>
      <c r="U2" s="27"/>
      <c r="V2" s="35"/>
      <c r="W2" s="35">
        <v>-3.2854223526360901E-2</v>
      </c>
      <c r="X2" s="35">
        <v>-2.3354779572483698E-2</v>
      </c>
      <c r="Y2" s="17">
        <v>-2.8540921263124502E-2</v>
      </c>
      <c r="Z2" s="17">
        <v>0</v>
      </c>
      <c r="AA2" s="17">
        <v>0</v>
      </c>
      <c r="AB2" s="17">
        <v>0</v>
      </c>
      <c r="AC2" s="37">
        <v>-3.02722618654706E-2</v>
      </c>
      <c r="AD2" s="37">
        <v>9.4741783908887708E-3</v>
      </c>
      <c r="AE2" s="37">
        <v>-1.09401303892337E-2</v>
      </c>
      <c r="AF2" s="37"/>
      <c r="AG2" s="37"/>
      <c r="AH2" s="37"/>
      <c r="AI2" s="37"/>
      <c r="AJ2" s="37"/>
      <c r="AK2" s="27">
        <v>-3.3445307652912898E-2</v>
      </c>
      <c r="AL2" s="27">
        <v>-2.7335844238165499E-2</v>
      </c>
      <c r="AM2" s="35" t="e">
        <v>#NUM!</v>
      </c>
    </row>
    <row r="3" spans="1:39">
      <c r="A3" s="5">
        <f>RiskTab22[[#This Row],[Nr.]]</f>
        <v>2</v>
      </c>
      <c r="B3" t="str">
        <f>RiskTab22[[#This Row],[ShortName]]</f>
        <v>MSCI ACEI</v>
      </c>
      <c r="C3" t="str">
        <f>RiskTab22[[#This Row],[AlphaVantage]]</f>
        <v>ACWI</v>
      </c>
      <c r="D3" s="24"/>
      <c r="E3" s="33"/>
      <c r="F3" s="20" t="s">
        <v>125</v>
      </c>
      <c r="G3" s="7">
        <v>1</v>
      </c>
      <c r="H3" s="7">
        <v>1</v>
      </c>
      <c r="I3" s="17">
        <v>0.11240134389761</v>
      </c>
      <c r="J3" s="17">
        <v>0.11240134389761</v>
      </c>
      <c r="K3" s="17">
        <v>-1.11022302462516E-16</v>
      </c>
      <c r="L3" s="1">
        <v>8.0233000858798299E-3</v>
      </c>
      <c r="M3" s="1">
        <v>7.9870246663822104E-3</v>
      </c>
      <c r="N3" s="1">
        <v>-1.8694289200099998E-2</v>
      </c>
      <c r="O3" s="1">
        <v>-1.8609767472670499E-2</v>
      </c>
      <c r="P3" s="1">
        <v>-2.7689467896114098E-2</v>
      </c>
      <c r="Q3" s="27">
        <v>-2.7290206892922199E-2</v>
      </c>
      <c r="R3" s="31">
        <v>-1.9021422096565901E-2</v>
      </c>
      <c r="S3" s="27">
        <v>0</v>
      </c>
      <c r="T3" s="17">
        <v>0</v>
      </c>
      <c r="U3" s="27"/>
      <c r="V3" s="35"/>
      <c r="W3" s="35">
        <v>-3.5677993330566198E-2</v>
      </c>
      <c r="X3" s="35">
        <v>-1.9151520162369099E-2</v>
      </c>
      <c r="Y3" s="17">
        <v>-2.5514919961063798E-2</v>
      </c>
      <c r="Z3" s="17">
        <v>0</v>
      </c>
      <c r="AA3" s="17">
        <v>0</v>
      </c>
      <c r="AB3" s="17">
        <v>0</v>
      </c>
      <c r="AC3" s="37">
        <v>-3.08169650873788E-2</v>
      </c>
      <c r="AD3" s="37">
        <v>4.1252669195571204E-3</v>
      </c>
      <c r="AE3" s="37">
        <v>-9.3497374601564497E-3</v>
      </c>
      <c r="AF3" s="37"/>
      <c r="AG3" s="37"/>
      <c r="AH3" s="37"/>
      <c r="AI3" s="37"/>
      <c r="AJ3" s="37"/>
      <c r="AK3" s="27">
        <v>-3.8295470076922897E-2</v>
      </c>
      <c r="AL3" s="27">
        <v>-2.3409620617417099E-2</v>
      </c>
      <c r="AM3" s="35" t="e">
        <v>#NUM!</v>
      </c>
    </row>
    <row r="4" spans="1:39">
      <c r="A4" s="5">
        <f>RiskTab22[[#This Row],[Nr.]]</f>
        <v>3</v>
      </c>
      <c r="B4" t="str">
        <f>RiskTab22[[#This Row],[ShortName]]</f>
        <v>Cannaroyalty</v>
      </c>
      <c r="C4" t="str">
        <f>RiskTab22[[#This Row],[AlphaVantage]]</f>
        <v>CNNRF</v>
      </c>
      <c r="D4" s="24">
        <v>6662.2340425531902</v>
      </c>
      <c r="E4" s="33">
        <v>0.10440806536069901</v>
      </c>
      <c r="F4" s="20" t="s">
        <v>125</v>
      </c>
      <c r="G4" s="7">
        <v>0.87481046191213496</v>
      </c>
      <c r="H4" s="7">
        <v>0.954861466806461</v>
      </c>
      <c r="I4" s="17">
        <v>0.87285604984945298</v>
      </c>
      <c r="J4" s="17">
        <v>7.0574099085152497E-2</v>
      </c>
      <c r="K4" s="17">
        <v>0.80228195076430098</v>
      </c>
      <c r="L4" s="1">
        <v>4.2406572781278302E-2</v>
      </c>
      <c r="M4" s="1">
        <v>4.48441624840238E-2</v>
      </c>
      <c r="N4" s="1">
        <v>-9.8807314580378405E-2</v>
      </c>
      <c r="O4" s="1">
        <v>-0.104486898587775</v>
      </c>
      <c r="P4" s="1">
        <v>-8.1707589572258293E-2</v>
      </c>
      <c r="Q4" s="27">
        <v>-0.108086792551399</v>
      </c>
      <c r="R4" s="31">
        <v>-4.5221409720027798E-2</v>
      </c>
      <c r="S4" s="27">
        <v>-4.4122727093670504E-3</v>
      </c>
      <c r="T4" s="17">
        <v>7.9012381357122005E-2</v>
      </c>
      <c r="U4" s="27">
        <v>-6.6228125298283802E-7</v>
      </c>
      <c r="V4" s="35">
        <v>0.75676511277320901</v>
      </c>
      <c r="W4" s="35">
        <v>-0.15693497129818501</v>
      </c>
      <c r="X4" s="35">
        <v>-7.4096182870068195E-2</v>
      </c>
      <c r="Y4" s="17">
        <v>-0.106436223187147</v>
      </c>
      <c r="Z4" s="17">
        <v>-1.4298862288764499E-2</v>
      </c>
      <c r="AA4" s="17">
        <v>-2.8517643201223901E-3</v>
      </c>
      <c r="AB4" s="17">
        <v>-6.7512026639221798E-3</v>
      </c>
      <c r="AC4" s="37">
        <v>-0.139324396919034</v>
      </c>
      <c r="AD4" s="37">
        <v>-2.7192051483320101E-2</v>
      </c>
      <c r="AE4" s="37">
        <v>-6.7054494863580894E-2</v>
      </c>
      <c r="AF4" s="37">
        <v>-0.70010300824454097</v>
      </c>
      <c r="AG4" s="37">
        <v>12.5411213710901</v>
      </c>
      <c r="AH4" s="37"/>
      <c r="AI4" s="37"/>
      <c r="AJ4" s="37"/>
      <c r="AK4" s="27">
        <v>-0.169520823184417</v>
      </c>
      <c r="AL4" s="27">
        <v>-9.2073861110164801E-2</v>
      </c>
      <c r="AM4" s="35" t="e">
        <v>#NUM!</v>
      </c>
    </row>
    <row r="5" spans="1:39">
      <c r="A5" s="5">
        <f>RiskTab22[[#This Row],[Nr.]]</f>
        <v>4</v>
      </c>
      <c r="B5" t="str">
        <f>RiskTab22[[#This Row],[ShortName]]</f>
        <v>iAnthus Capital</v>
      </c>
      <c r="C5" t="str">
        <f>RiskTab22[[#This Row],[AlphaVantage]]</f>
        <v>ITHUF</v>
      </c>
      <c r="D5" s="24">
        <v>5351.5039464653401</v>
      </c>
      <c r="E5" s="33">
        <v>8.3866788565486294E-2</v>
      </c>
      <c r="F5" s="20" t="s">
        <v>125</v>
      </c>
      <c r="G5" s="7">
        <v>1.03015840755423</v>
      </c>
      <c r="H5" s="7">
        <v>1.0265895880653699</v>
      </c>
      <c r="I5" s="17">
        <v>0.92153229925146296</v>
      </c>
      <c r="J5" s="17">
        <v>0.122477609975365</v>
      </c>
      <c r="K5" s="17">
        <v>0.79905468927609802</v>
      </c>
      <c r="L5" s="1">
        <v>5.6757798135012499E-2</v>
      </c>
      <c r="M5" s="1">
        <v>5.5710402813434798E-2</v>
      </c>
      <c r="N5" s="1">
        <v>-0.13224566965457901</v>
      </c>
      <c r="O5" s="1">
        <v>-0.12980523855530299</v>
      </c>
      <c r="P5" s="1">
        <v>-0.11781288941276</v>
      </c>
      <c r="Q5" s="27">
        <v>-0.12076580240266301</v>
      </c>
      <c r="R5" s="31">
        <v>-9.7595790357903695E-2</v>
      </c>
      <c r="S5" s="27">
        <v>-4.9834820335400596E-3</v>
      </c>
      <c r="T5" s="17">
        <v>8.9241261557678794E-2</v>
      </c>
      <c r="U5" s="27">
        <v>-9.3123018938099405E-7</v>
      </c>
      <c r="V5" s="35">
        <v>1.0640834480981201</v>
      </c>
      <c r="W5" s="35">
        <v>-0.196023960571543</v>
      </c>
      <c r="X5" s="35">
        <v>-0.10235666266170899</v>
      </c>
      <c r="Y5" s="17">
        <v>-0.12691155924948699</v>
      </c>
      <c r="Z5" s="17">
        <v>-1.61802318492155E-2</v>
      </c>
      <c r="AA5" s="17">
        <v>-2.5406583756027701E-3</v>
      </c>
      <c r="AB5" s="17">
        <v>-7.7454405102828604E-3</v>
      </c>
      <c r="AC5" s="37">
        <v>-0.19602396057170099</v>
      </c>
      <c r="AD5" s="37">
        <v>-1.9474658157068499E-2</v>
      </c>
      <c r="AE5" s="37">
        <v>-9.8760487943211003E-2</v>
      </c>
      <c r="AF5" s="37">
        <v>-0.82827249609575304</v>
      </c>
      <c r="AG5" s="37">
        <v>14.837053661458301</v>
      </c>
      <c r="AH5" s="37"/>
      <c r="AI5" s="37"/>
      <c r="AJ5" s="37"/>
      <c r="AK5" s="27">
        <v>-0.22064195134047301</v>
      </c>
      <c r="AL5" s="27">
        <v>-0.11177571787370701</v>
      </c>
      <c r="AM5" s="35" t="e">
        <v>#NUM!</v>
      </c>
    </row>
    <row r="6" spans="1:39">
      <c r="A6" s="5">
        <f>RiskTab22[[#This Row],[Nr.]]</f>
        <v>5</v>
      </c>
      <c r="B6" s="3" t="str">
        <f>RiskTab22[[#This Row],[ShortName]]</f>
        <v>CannTrust</v>
      </c>
      <c r="C6" s="3" t="str">
        <f>RiskTab22[[#This Row],[AlphaVantage]]</f>
        <v>CNTTF</v>
      </c>
      <c r="D6" s="24">
        <v>5838.6573438572404</v>
      </c>
      <c r="E6" s="33">
        <v>9.1501276250954597E-2</v>
      </c>
      <c r="F6" s="20" t="s">
        <v>125</v>
      </c>
      <c r="G6" s="7">
        <v>1.1156903697120699</v>
      </c>
      <c r="H6" s="7">
        <v>1.02325218192051</v>
      </c>
      <c r="I6" s="17">
        <v>1.4837451435506499</v>
      </c>
      <c r="J6" s="17">
        <v>0.15105480879812</v>
      </c>
      <c r="K6" s="17">
        <v>1.3326903347525301</v>
      </c>
      <c r="L6" s="1">
        <v>5.3337139619969297E-2</v>
      </c>
      <c r="M6" s="1">
        <v>5.2686426685183002E-2</v>
      </c>
      <c r="N6" s="1">
        <v>-0.12427553531452799</v>
      </c>
      <c r="O6" s="1">
        <v>-0.122759374176476</v>
      </c>
      <c r="P6" s="1">
        <v>-0.108495089761145</v>
      </c>
      <c r="Q6" s="27">
        <v>-0.108786294348649</v>
      </c>
      <c r="R6" s="31">
        <v>-6.9747004831472503E-2</v>
      </c>
      <c r="S6" s="27">
        <v>-4.5896952253659E-3</v>
      </c>
      <c r="T6" s="17">
        <v>8.2189559292130704E-2</v>
      </c>
      <c r="U6" s="27">
        <v>-7.8608744357889901E-7</v>
      </c>
      <c r="V6" s="35">
        <v>0.89823402098474303</v>
      </c>
      <c r="W6" s="35">
        <v>-0.13542746540396999</v>
      </c>
      <c r="X6" s="35">
        <v>-8.4740918284578901E-2</v>
      </c>
      <c r="Y6" s="17">
        <v>-0.10764470488651</v>
      </c>
      <c r="Z6" s="17">
        <v>-1.16315557381866E-2</v>
      </c>
      <c r="AA6" s="17">
        <v>-2.49975768023956E-3</v>
      </c>
      <c r="AB6" s="17">
        <v>-7.8806463369196292E-3</v>
      </c>
      <c r="AC6" s="37">
        <v>-0.14876702932056199</v>
      </c>
      <c r="AD6" s="37">
        <v>-2.71977608753339E-2</v>
      </c>
      <c r="AE6" s="37">
        <v>-8.9560648667699999E-2</v>
      </c>
      <c r="AF6" s="37">
        <v>-0.81949136549579005</v>
      </c>
      <c r="AG6" s="37">
        <v>14.679755059205901</v>
      </c>
      <c r="AH6" s="37"/>
      <c r="AI6" s="37"/>
      <c r="AJ6" s="37"/>
      <c r="AK6" s="27">
        <v>-0.14876702932064001</v>
      </c>
      <c r="AL6" s="27">
        <v>-9.7994611630479997E-2</v>
      </c>
      <c r="AM6" s="35" t="e">
        <v>#NUM!</v>
      </c>
    </row>
    <row r="7" spans="1:39">
      <c r="A7" s="5">
        <f>RiskTab22[[#This Row],[Nr.]]</f>
        <v>6</v>
      </c>
      <c r="B7" s="3" t="str">
        <f>RiskTab22[[#This Row],[ShortName]]</f>
        <v>Namaste Technologies</v>
      </c>
      <c r="C7" s="3" t="str">
        <f>RiskTab22[[#This Row],[AlphaVantage]]</f>
        <v>NXTTF</v>
      </c>
      <c r="D7" s="24">
        <v>2689.0185312285498</v>
      </c>
      <c r="E7" s="33">
        <v>4.2141302867986202E-2</v>
      </c>
      <c r="F7" s="20" t="s">
        <v>125</v>
      </c>
      <c r="G7" s="7">
        <v>1.1498648803621001</v>
      </c>
      <c r="H7" s="7">
        <v>1.1283854891446601</v>
      </c>
      <c r="I7" s="17">
        <v>2.4468797890321099</v>
      </c>
      <c r="J7" s="17">
        <v>0.16247290047844801</v>
      </c>
      <c r="K7" s="17">
        <v>2.2844068885536601</v>
      </c>
      <c r="L7" s="1">
        <v>8.5074745908938904E-2</v>
      </c>
      <c r="M7" s="1">
        <v>8.3342785150830101E-2</v>
      </c>
      <c r="N7" s="1">
        <v>-0.198224157967828</v>
      </c>
      <c r="O7" s="1">
        <v>-0.19418868940143399</v>
      </c>
      <c r="P7" s="1">
        <v>-0.205084944205739</v>
      </c>
      <c r="Q7" s="27">
        <v>-0.19486995341652899</v>
      </c>
      <c r="R7" s="31">
        <v>-0.13488453442729001</v>
      </c>
      <c r="S7" s="27">
        <v>-5.5063568421097704E-3</v>
      </c>
      <c r="T7" s="17">
        <v>9.8604595716294194E-2</v>
      </c>
      <c r="U7" s="27">
        <v>-2.0477199313290201E-6</v>
      </c>
      <c r="V7" s="35">
        <v>2.33985636431763</v>
      </c>
      <c r="W7" s="35">
        <v>-0.171144472304712</v>
      </c>
      <c r="X7" s="35">
        <v>-0.11875189479652799</v>
      </c>
      <c r="Y7" s="17">
        <v>-0.138474842547784</v>
      </c>
      <c r="Z7" s="17">
        <v>-7.5514451316893699E-3</v>
      </c>
      <c r="AA7" s="17">
        <v>-3.3617835391776402E-3</v>
      </c>
      <c r="AB7" s="17">
        <v>-5.46944913788218E-3</v>
      </c>
      <c r="AC7" s="37">
        <v>-0.18799871732664</v>
      </c>
      <c r="AD7" s="37">
        <v>-9.1159642949639602E-2</v>
      </c>
      <c r="AE7" s="37">
        <v>-0.131572698835899</v>
      </c>
      <c r="AF7" s="37">
        <v>-0.55446449508019402</v>
      </c>
      <c r="AG7" s="37">
        <v>9.9322620341206491</v>
      </c>
      <c r="AH7" s="37"/>
      <c r="AI7" s="37"/>
      <c r="AJ7" s="37"/>
      <c r="AK7" s="27">
        <v>-0.187998717326439</v>
      </c>
      <c r="AL7" s="27">
        <v>-0.13786108518002901</v>
      </c>
      <c r="AM7" s="35" t="e">
        <v>#NUM!</v>
      </c>
    </row>
    <row r="8" spans="1:39">
      <c r="A8" s="5">
        <f>RiskTab22[[#This Row],[Nr.]]</f>
        <v>7</v>
      </c>
      <c r="B8" s="3" t="str">
        <f>RiskTab22[[#This Row],[ShortName]]</f>
        <v>Shopify</v>
      </c>
      <c r="C8" s="3" t="str">
        <f>RiskTab22[[#This Row],[AlphaVantage]]</f>
        <v>SHOP</v>
      </c>
      <c r="D8" s="24">
        <v>0</v>
      </c>
      <c r="E8" s="33">
        <v>0</v>
      </c>
      <c r="F8" s="20" t="s">
        <v>125</v>
      </c>
      <c r="G8" s="7">
        <v>2.5695781117700101</v>
      </c>
      <c r="H8" s="7">
        <v>2.4700853853883702</v>
      </c>
      <c r="I8" s="17">
        <v>0.72628138038375301</v>
      </c>
      <c r="J8" s="17">
        <v>0.63681519617336002</v>
      </c>
      <c r="K8" s="17">
        <v>8.9466184210392499E-2</v>
      </c>
      <c r="L8" s="1">
        <v>9.4716860139284903E-2</v>
      </c>
      <c r="M8" s="1">
        <v>9.7779855697226498E-2</v>
      </c>
      <c r="N8" s="1">
        <v>-0.22069028412453401</v>
      </c>
      <c r="O8" s="1">
        <v>-0.22782706377453801</v>
      </c>
      <c r="P8" s="1">
        <v>-0.21710053743230801</v>
      </c>
      <c r="Q8" s="27">
        <v>-0.26946514741546901</v>
      </c>
      <c r="R8" s="31">
        <v>-2.70253048118533E-2</v>
      </c>
      <c r="S8" s="27">
        <v>0</v>
      </c>
      <c r="T8" s="17">
        <v>0</v>
      </c>
      <c r="U8" s="27"/>
      <c r="V8" s="35"/>
      <c r="W8" s="35">
        <v>-0.151144557597201</v>
      </c>
      <c r="X8" s="35">
        <v>-0.111256339425508</v>
      </c>
      <c r="Y8" s="17">
        <v>-0.13268645608920299</v>
      </c>
      <c r="Z8" s="17">
        <v>0</v>
      </c>
      <c r="AA8" s="17">
        <v>0</v>
      </c>
      <c r="AB8" s="17">
        <v>0</v>
      </c>
      <c r="AC8" s="37">
        <v>-0.156188950747322</v>
      </c>
      <c r="AD8" s="37">
        <v>3.9716896742787999E-2</v>
      </c>
      <c r="AE8" s="37">
        <v>-9.5403407680952207E-2</v>
      </c>
      <c r="AF8" s="37">
        <v>0</v>
      </c>
      <c r="AG8" s="37">
        <v>0</v>
      </c>
      <c r="AH8" s="37"/>
      <c r="AI8" s="37"/>
      <c r="AJ8" s="37"/>
      <c r="AK8" s="27">
        <v>-0.156188950747221</v>
      </c>
      <c r="AL8" s="27">
        <v>-0.13120542405409499</v>
      </c>
      <c r="AM8" s="35">
        <v>-0.14739739521815001</v>
      </c>
    </row>
    <row r="9" spans="1:39">
      <c r="A9" s="5">
        <f>RiskTab22[[#This Row],[Nr.]]</f>
        <v>8</v>
      </c>
      <c r="B9" t="str">
        <f>RiskTab22[[#This Row],[ShortName]]</f>
        <v>Newstrike</v>
      </c>
      <c r="C9" t="str">
        <f>RiskTab22[[#This Row],[AlphaVantage]]</f>
        <v>NWKRF</v>
      </c>
      <c r="D9" s="24"/>
      <c r="E9" s="33"/>
      <c r="F9" s="20" t="s">
        <v>125</v>
      </c>
      <c r="G9" s="7">
        <v>2.2051373821512898</v>
      </c>
      <c r="H9" s="7">
        <v>2.1256982414971999</v>
      </c>
      <c r="I9" s="17">
        <v>1.57872085940323</v>
      </c>
      <c r="J9" s="17">
        <v>0.51505141422942502</v>
      </c>
      <c r="K9" s="17">
        <v>1.0636694451738</v>
      </c>
      <c r="L9" s="1">
        <v>7.0573488854854302E-2</v>
      </c>
      <c r="M9" s="1">
        <v>6.96641469283929E-2</v>
      </c>
      <c r="N9" s="1">
        <v>-0.16443622903181099</v>
      </c>
      <c r="O9" s="1">
        <v>-0.162317462343155</v>
      </c>
      <c r="P9" s="1">
        <v>-0.182745008098192</v>
      </c>
      <c r="Q9" s="27">
        <v>-0.18691618476483501</v>
      </c>
      <c r="R9" s="31">
        <v>5.67504864129141E-3</v>
      </c>
      <c r="S9" s="27"/>
      <c r="T9" s="17">
        <v>0</v>
      </c>
      <c r="U9" s="27"/>
      <c r="V9" s="35"/>
      <c r="W9" s="35"/>
      <c r="X9" s="35"/>
      <c r="Y9" s="17">
        <v>-0.18794309887347499</v>
      </c>
      <c r="Z9" s="17">
        <v>0</v>
      </c>
      <c r="AA9" s="17">
        <v>0</v>
      </c>
      <c r="AB9" s="17">
        <v>0</v>
      </c>
      <c r="AC9" s="37">
        <v>-0.18275287973287899</v>
      </c>
      <c r="AD9" s="37">
        <v>7.5367570094506106E-2</v>
      </c>
      <c r="AE9" s="37">
        <v>-7.4863451732201006E-2</v>
      </c>
      <c r="AF9" s="37"/>
      <c r="AG9" s="37"/>
      <c r="AH9" s="37"/>
      <c r="AI9" s="37"/>
      <c r="AJ9" s="37"/>
      <c r="AK9" s="27"/>
      <c r="AL9" s="27"/>
      <c r="AM9" s="35"/>
    </row>
    <row r="10" spans="1:39">
      <c r="A10" s="5">
        <f>RiskTab22[[#This Row],[Nr.]]</f>
        <v>9</v>
      </c>
      <c r="B10" t="str">
        <f>RiskTab22[[#This Row],[ShortName]]</f>
        <v>Tilray</v>
      </c>
      <c r="C10" t="str">
        <f>RiskTab22[[#This Row],[AlphaVantage]]</f>
        <v>TLRY</v>
      </c>
      <c r="D10" s="24"/>
      <c r="E10" s="33"/>
      <c r="F10" s="20" t="s">
        <v>125</v>
      </c>
      <c r="G10" s="7">
        <v>1.2553869419877199</v>
      </c>
      <c r="H10" s="7">
        <v>1.2175338624825001</v>
      </c>
      <c r="I10" s="17">
        <v>1.7204200454637399</v>
      </c>
      <c r="J10" s="17">
        <v>0.19772901829903</v>
      </c>
      <c r="K10" s="17">
        <v>1.5226910271647101</v>
      </c>
      <c r="L10" s="1">
        <v>6.9580515148318298E-2</v>
      </c>
      <c r="M10" s="1">
        <v>6.7868628012517598E-2</v>
      </c>
      <c r="N10" s="1">
        <v>-0.16212260029558201</v>
      </c>
      <c r="O10" s="1">
        <v>-0.15813390326916599</v>
      </c>
      <c r="P10" s="1">
        <v>-0.181253055582035</v>
      </c>
      <c r="Q10" s="27">
        <v>-0.188603068609246</v>
      </c>
      <c r="R10" s="31">
        <v>-5.9350325820138203E-2</v>
      </c>
      <c r="S10" s="27">
        <v>0</v>
      </c>
      <c r="T10" s="17">
        <v>0</v>
      </c>
      <c r="U10" s="27"/>
      <c r="V10" s="35"/>
      <c r="W10" s="35">
        <v>-0.17428812069105801</v>
      </c>
      <c r="X10" s="35">
        <v>-9.5844214018074705E-2</v>
      </c>
      <c r="Y10" s="17">
        <v>-0.129984283207324</v>
      </c>
      <c r="Z10" s="17">
        <v>0</v>
      </c>
      <c r="AA10" s="17">
        <v>0</v>
      </c>
      <c r="AB10" s="17">
        <v>0</v>
      </c>
      <c r="AC10" s="37">
        <v>-0.16917944483634301</v>
      </c>
      <c r="AD10" s="37">
        <v>-3.7976219272413403E-2</v>
      </c>
      <c r="AE10" s="37">
        <v>-0.114668124343053</v>
      </c>
      <c r="AF10" s="37"/>
      <c r="AG10" s="37"/>
      <c r="AH10" s="37"/>
      <c r="AI10" s="37"/>
      <c r="AJ10" s="37"/>
      <c r="AK10" s="27">
        <v>-0.19366577676014499</v>
      </c>
      <c r="AL10" s="27">
        <v>-0.12507883058636801</v>
      </c>
      <c r="AM10" s="35" t="e">
        <v>#NUM!</v>
      </c>
    </row>
    <row r="11" spans="1:39">
      <c r="A11" s="5">
        <f>RiskTab22[[#This Row],[Nr.]]</f>
        <v>10</v>
      </c>
      <c r="B11" t="str">
        <f>RiskTab22[[#This Row],[ShortName]]</f>
        <v>Cronos Group</v>
      </c>
      <c r="C11" t="str">
        <f>RiskTab22[[#This Row],[AlphaVantage]]</f>
        <v>CRON</v>
      </c>
      <c r="D11" s="24"/>
      <c r="E11" s="33"/>
      <c r="F11" s="20" t="s">
        <v>125</v>
      </c>
      <c r="G11" s="7">
        <v>0.98660050822260303</v>
      </c>
      <c r="H11" s="7">
        <v>0.97696341450926105</v>
      </c>
      <c r="I11" s="17">
        <v>1.09226637215429</v>
      </c>
      <c r="J11" s="17">
        <v>0.107924421692319</v>
      </c>
      <c r="K11" s="17">
        <v>0.98434195046197104</v>
      </c>
      <c r="L11" s="1">
        <v>5.9330363345320797E-2</v>
      </c>
      <c r="M11" s="1">
        <v>5.7942872666856E-2</v>
      </c>
      <c r="N11" s="1">
        <v>-0.13823974659459801</v>
      </c>
      <c r="O11" s="1">
        <v>-0.13500689331377499</v>
      </c>
      <c r="P11" s="1">
        <v>-0.13938772288496501</v>
      </c>
      <c r="Q11" s="27">
        <v>-0.13750494664739699</v>
      </c>
      <c r="R11" s="31">
        <v>-1.4906042202145999E-2</v>
      </c>
      <c r="S11" s="27">
        <v>0</v>
      </c>
      <c r="T11" s="17">
        <v>0</v>
      </c>
      <c r="U11" s="27"/>
      <c r="V11" s="35"/>
      <c r="W11" s="35">
        <v>-8.8503219890869803E-2</v>
      </c>
      <c r="X11" s="35">
        <v>-4.03999326962226E-2</v>
      </c>
      <c r="Y11" s="17">
        <v>-6.25952340598563E-2</v>
      </c>
      <c r="Z11" s="17">
        <v>0</v>
      </c>
      <c r="AA11" s="17">
        <v>0</v>
      </c>
      <c r="AB11" s="17">
        <v>0</v>
      </c>
      <c r="AC11" s="37">
        <v>-7.4797728551257506E-2</v>
      </c>
      <c r="AD11" s="37">
        <v>2.7864112193987101E-3</v>
      </c>
      <c r="AE11" s="37">
        <v>-3.4243434551017998E-2</v>
      </c>
      <c r="AF11" s="37"/>
      <c r="AG11" s="37"/>
      <c r="AH11" s="37"/>
      <c r="AI11" s="37"/>
      <c r="AJ11" s="37"/>
      <c r="AK11" s="27">
        <v>-9.6889578034823995E-2</v>
      </c>
      <c r="AL11" s="27">
        <v>-6.0397201208493803E-2</v>
      </c>
      <c r="AM11" s="35" t="e">
        <v>#NUM!</v>
      </c>
    </row>
    <row r="12" spans="1:39">
      <c r="A12" s="5">
        <f>RiskTab22[[#This Row],[Nr.]]</f>
        <v>11</v>
      </c>
      <c r="B12" t="str">
        <f>RiskTab22[[#This Row],[ShortName]]</f>
        <v>Aphira</v>
      </c>
      <c r="C12" t="str">
        <f>RiskTab22[[#This Row],[AlphaVantage]]</f>
        <v>APHQF</v>
      </c>
      <c r="D12" s="24">
        <v>2186.2216884008199</v>
      </c>
      <c r="E12" s="33">
        <v>3.4261656897309298E-2</v>
      </c>
      <c r="F12" s="20" t="s">
        <v>125</v>
      </c>
      <c r="G12" s="7">
        <v>1.1475398772988199</v>
      </c>
      <c r="H12" s="7">
        <v>1.1651561609250001</v>
      </c>
      <c r="I12" s="17">
        <v>1.7707190599970699</v>
      </c>
      <c r="J12" s="17">
        <v>0.16169609058040901</v>
      </c>
      <c r="K12" s="17">
        <v>1.60902296941666</v>
      </c>
      <c r="L12" s="1">
        <v>5.8750042061930401E-2</v>
      </c>
      <c r="M12" s="1">
        <v>5.74326818772233E-2</v>
      </c>
      <c r="N12" s="1">
        <v>-0.13688759800429801</v>
      </c>
      <c r="O12" s="1">
        <v>-0.13381814877393</v>
      </c>
      <c r="P12" s="1">
        <v>-0.139037869234198</v>
      </c>
      <c r="Q12" s="27">
        <v>-0.13477084071109099</v>
      </c>
      <c r="R12" s="31">
        <v>-5.8892918652509403E-2</v>
      </c>
      <c r="S12" s="27">
        <v>-2.0267913784092501E-3</v>
      </c>
      <c r="T12" s="17">
        <v>3.6294586457048597E-2</v>
      </c>
      <c r="U12" s="27">
        <v>-9.2707495729392804E-7</v>
      </c>
      <c r="V12" s="35">
        <v>1.05933541293209</v>
      </c>
      <c r="W12" s="35">
        <v>-0.18711809633325099</v>
      </c>
      <c r="X12" s="35">
        <v>-8.9167353477717801E-2</v>
      </c>
      <c r="Y12" s="17">
        <v>-0.122449325484057</v>
      </c>
      <c r="Z12" s="17">
        <v>-2.9032345201128601E-3</v>
      </c>
      <c r="AA12" s="17">
        <v>6.2899127391349797E-4</v>
      </c>
      <c r="AB12" s="17">
        <v>-8.62855762848438E-4</v>
      </c>
      <c r="AC12" s="37">
        <v>-8.4359917968023196E-2</v>
      </c>
      <c r="AD12" s="37">
        <v>1.8276736481815301E-2</v>
      </c>
      <c r="AE12" s="37">
        <v>-2.5085616803696399E-2</v>
      </c>
      <c r="AF12" s="37">
        <v>-8.5947479598562304E-2</v>
      </c>
      <c r="AG12" s="37">
        <v>1.53959883115995</v>
      </c>
      <c r="AH12" s="37"/>
      <c r="AI12" s="37"/>
      <c r="AJ12" s="37"/>
      <c r="AK12" s="27">
        <v>-0.21146168435950499</v>
      </c>
      <c r="AL12" s="27">
        <v>-0.11332084345509399</v>
      </c>
      <c r="AM12" s="35" t="e">
        <v>#NUM!</v>
      </c>
    </row>
    <row r="13" spans="1:39">
      <c r="A13" s="5">
        <f>RiskTab22[[#This Row],[Nr.]]</f>
        <v>12</v>
      </c>
      <c r="B13" t="str">
        <f>RiskTab22[[#This Row],[ShortName]]</f>
        <v>Canopy</v>
      </c>
      <c r="C13" t="str">
        <f>RiskTab22[[#This Row],[AlphaVantage]]</f>
        <v>CGC</v>
      </c>
      <c r="D13" s="24">
        <v>1331.2971859986301</v>
      </c>
      <c r="E13" s="33">
        <v>2.08635966137556E-2</v>
      </c>
      <c r="F13" s="20" t="s">
        <v>125</v>
      </c>
      <c r="G13" s="7">
        <v>0.95019487875046904</v>
      </c>
      <c r="H13" s="7">
        <v>0.98153499325773197</v>
      </c>
      <c r="I13" s="17">
        <v>1.12161854223397</v>
      </c>
      <c r="J13" s="17">
        <v>9.5760887903945699E-2</v>
      </c>
      <c r="K13" s="17">
        <v>1.02585765433002</v>
      </c>
      <c r="L13" s="1">
        <v>6.2809460023799099E-2</v>
      </c>
      <c r="M13" s="1">
        <v>6.1383431063570103E-2</v>
      </c>
      <c r="N13" s="1">
        <v>-0.146346041855452</v>
      </c>
      <c r="O13" s="1">
        <v>-0.14302339437811801</v>
      </c>
      <c r="P13" s="1">
        <v>-0.13131674280591801</v>
      </c>
      <c r="Q13" s="27">
        <v>-0.122166976973759</v>
      </c>
      <c r="R13" s="31">
        <v>-1.58132361663306E-2</v>
      </c>
      <c r="S13" s="27">
        <v>-3.31396214332785E-4</v>
      </c>
      <c r="T13" s="17">
        <v>5.9344482519360902E-3</v>
      </c>
      <c r="U13" s="27">
        <v>-2.4892730024378402E-7</v>
      </c>
      <c r="V13" s="35">
        <v>0.28444032741811398</v>
      </c>
      <c r="W13" s="35">
        <v>-4.8309235764132798E-2</v>
      </c>
      <c r="X13" s="35">
        <v>-3.0203440019789099E-2</v>
      </c>
      <c r="Y13" s="17">
        <v>-3.7308922620525799E-2</v>
      </c>
      <c r="Z13" s="17">
        <v>-5.8193703426129295E-4</v>
      </c>
      <c r="AA13" s="17">
        <v>2.6065153418934899E-4</v>
      </c>
      <c r="AB13" s="17">
        <v>-9.8698150052403699E-5</v>
      </c>
      <c r="AC13" s="37">
        <v>-2.7768294744183599E-2</v>
      </c>
      <c r="AD13" s="37">
        <v>1.24375116215934E-2</v>
      </c>
      <c r="AE13" s="37">
        <v>-4.7095805215742297E-3</v>
      </c>
      <c r="AF13" s="37">
        <v>-9.8258788222125408E-3</v>
      </c>
      <c r="AG13" s="37">
        <v>0.17601344007359099</v>
      </c>
      <c r="AH13" s="37"/>
      <c r="AI13" s="37"/>
      <c r="AJ13" s="37"/>
      <c r="AK13" s="27">
        <v>-5.1307705102197503E-2</v>
      </c>
      <c r="AL13" s="27">
        <v>-3.5404663000219501E-2</v>
      </c>
      <c r="AM13" s="35" t="e">
        <v>#NUM!</v>
      </c>
    </row>
    <row r="14" spans="1:39">
      <c r="A14" s="5">
        <f>RiskTab22[[#This Row],[Nr.]]</f>
        <v>13</v>
      </c>
      <c r="B14" t="str">
        <f>RiskTab22[[#This Row],[ShortName]]</f>
        <v>Aurora</v>
      </c>
      <c r="C14" t="str">
        <f>RiskTab22[[#This Row],[AlphaVantage]]</f>
        <v>ACBFF</v>
      </c>
      <c r="D14" s="24">
        <v>2507.5497597803701</v>
      </c>
      <c r="E14" s="33">
        <v>3.9297391466905099E-2</v>
      </c>
      <c r="F14" s="20" t="s">
        <v>125</v>
      </c>
      <c r="G14" s="7">
        <v>0.22435589837369499</v>
      </c>
      <c r="H14" s="7">
        <v>0.23275290826224901</v>
      </c>
      <c r="I14" s="17">
        <v>4.0872061709336799E-2</v>
      </c>
      <c r="J14" s="17">
        <v>-0.146750149283009</v>
      </c>
      <c r="K14" s="17">
        <v>0.18762221099234599</v>
      </c>
      <c r="L14" s="1">
        <v>2.0677965807040701E-2</v>
      </c>
      <c r="M14" s="1">
        <v>2.0185862228484001E-2</v>
      </c>
      <c r="N14" s="1">
        <v>-4.81796603304048E-2</v>
      </c>
      <c r="O14" s="1">
        <v>-4.7033058992367802E-2</v>
      </c>
      <c r="P14" s="1">
        <v>-6.5634589559282502E-2</v>
      </c>
      <c r="Q14" s="27">
        <v>-6.4410078664463799E-2</v>
      </c>
      <c r="R14" s="31">
        <v>-1.05118420251437E-2</v>
      </c>
      <c r="S14" s="27">
        <v>-4.14935084106956E-4</v>
      </c>
      <c r="T14" s="17">
        <v>7.4304131370455098E-3</v>
      </c>
      <c r="U14" s="27">
        <v>-1.6547431710519599E-7</v>
      </c>
      <c r="V14" s="35">
        <v>0.18908158683517601</v>
      </c>
      <c r="W14" s="35">
        <v>-7.6564686729215597E-2</v>
      </c>
      <c r="X14" s="35">
        <v>-4.2181224466130998E-2</v>
      </c>
      <c r="Y14" s="17">
        <v>-5.7603906066754799E-2</v>
      </c>
      <c r="Z14" s="17">
        <v>-1.68477937269632E-3</v>
      </c>
      <c r="AA14" s="17">
        <v>1.0343249453938399E-3</v>
      </c>
      <c r="AB14" s="17">
        <v>-2.8582045308420302E-4</v>
      </c>
      <c r="AC14" s="37">
        <v>-4.2681699597153198E-2</v>
      </c>
      <c r="AD14" s="37">
        <v>2.6203280572913899E-2</v>
      </c>
      <c r="AE14" s="37">
        <v>-7.2408903595014996E-3</v>
      </c>
      <c r="AF14" s="37">
        <v>-2.8454810302627E-2</v>
      </c>
      <c r="AG14" s="37">
        <v>0.50971817774555706</v>
      </c>
      <c r="AH14" s="37"/>
      <c r="AI14" s="37"/>
      <c r="AJ14" s="37"/>
      <c r="AK14" s="27">
        <v>-0.15968366140405199</v>
      </c>
      <c r="AL14" s="27">
        <v>-5.0520072325876297E-2</v>
      </c>
      <c r="AM14" s="35" t="e">
        <v>#NUM!</v>
      </c>
    </row>
    <row r="15" spans="1:39">
      <c r="A15" s="5">
        <f>RiskTab22[[#This Row],[Nr.]]</f>
        <v>14</v>
      </c>
      <c r="B15" t="str">
        <f>RiskTab22[[#This Row],[ShortName]]</f>
        <v>Alcanna</v>
      </c>
      <c r="C15" t="str">
        <f>RiskTab22[[#This Row],[AlphaVantage]]</f>
        <v>LQSIF</v>
      </c>
      <c r="D15" s="24">
        <v>2301.3212079615701</v>
      </c>
      <c r="E15" s="33">
        <v>3.6065453954651598E-2</v>
      </c>
      <c r="F15" s="20" t="s">
        <v>125</v>
      </c>
      <c r="G15" s="7">
        <v>0.96269641201339895</v>
      </c>
      <c r="H15" s="7">
        <v>0.93869419957382505</v>
      </c>
      <c r="I15" s="17">
        <v>0.31016926162606601</v>
      </c>
      <c r="J15" s="17">
        <v>9.9937791983204002E-2</v>
      </c>
      <c r="K15" s="17">
        <v>0.21023146964286199</v>
      </c>
      <c r="L15" s="1">
        <v>2.5702699391155898E-2</v>
      </c>
      <c r="M15" s="1">
        <v>2.53070328642452E-2</v>
      </c>
      <c r="N15" s="1">
        <v>-5.9887289581393201E-2</v>
      </c>
      <c r="O15" s="1">
        <v>-5.8965386573691297E-2</v>
      </c>
      <c r="P15" s="1">
        <v>-7.48541990846181E-2</v>
      </c>
      <c r="Q15" s="27">
        <v>-7.3124946559704196E-2</v>
      </c>
      <c r="R15" s="31">
        <v>-8.9518692698017197E-2</v>
      </c>
      <c r="S15" s="27">
        <v>-3.2429685947547998E-3</v>
      </c>
      <c r="T15" s="17">
        <v>5.8073171858566697E-2</v>
      </c>
      <c r="U15" s="27">
        <v>-1.4091768604641299E-6</v>
      </c>
      <c r="V15" s="35">
        <v>1.61021602366596</v>
      </c>
      <c r="W15" s="35">
        <v>-0.29047050710896699</v>
      </c>
      <c r="X15" s="35">
        <v>-0.115182453217351</v>
      </c>
      <c r="Y15" s="17">
        <v>-0.144358936482954</v>
      </c>
      <c r="Z15" s="17">
        <v>-9.7280537032291003E-3</v>
      </c>
      <c r="AA15" s="17">
        <v>1.1007802448951599E-3</v>
      </c>
      <c r="AB15" s="17">
        <v>-2.7367801119937002E-3</v>
      </c>
      <c r="AC15" s="37">
        <v>-0.25434959040328697</v>
      </c>
      <c r="AD15" s="37">
        <v>6.5963261228894499E-3</v>
      </c>
      <c r="AE15" s="37">
        <v>-7.6189631649048101E-2</v>
      </c>
      <c r="AF15" s="37">
        <v>-0.274781365206061</v>
      </c>
      <c r="AG15" s="37">
        <v>4.9222277450340099</v>
      </c>
      <c r="AH15" s="37"/>
      <c r="AI15" s="37"/>
      <c r="AJ15" s="37"/>
      <c r="AK15" s="27">
        <v>-0.36500688102871498</v>
      </c>
      <c r="AL15" s="27">
        <v>-0.12394756408426499</v>
      </c>
      <c r="AM15" s="35" t="e">
        <v>#NUM!</v>
      </c>
    </row>
    <row r="16" spans="1:39">
      <c r="A16" s="5">
        <f>RiskTab22[[#This Row],[Nr.]]</f>
        <v>15</v>
      </c>
      <c r="B16" t="str">
        <f>RiskTab22[[#This Row],[ShortName]]</f>
        <v>GW Pharmaceuticals</v>
      </c>
      <c r="C16" t="str">
        <f>RiskTab22[[#This Row],[AlphaVantage]]</f>
        <v>GWPH</v>
      </c>
      <c r="D16" s="24">
        <v>328.65477007549799</v>
      </c>
      <c r="E16" s="33">
        <v>5.1505558790002799E-3</v>
      </c>
      <c r="F16" s="20" t="s">
        <v>125</v>
      </c>
      <c r="G16" s="7">
        <v>1.5357233936751</v>
      </c>
      <c r="H16" s="7">
        <v>1.5798109096008399</v>
      </c>
      <c r="I16" s="17">
        <v>-0.99906714185841305</v>
      </c>
      <c r="J16" s="17">
        <v>0.291392606915787</v>
      </c>
      <c r="K16" s="17">
        <v>-1.2904597487742</v>
      </c>
      <c r="L16" s="1">
        <v>7.3575119042929404E-2</v>
      </c>
      <c r="M16" s="1">
        <v>7.2917263498699703E-2</v>
      </c>
      <c r="N16" s="1">
        <v>-0.17143002737002599</v>
      </c>
      <c r="O16" s="1">
        <v>-0.16989722395196999</v>
      </c>
      <c r="P16" s="1">
        <v>-0.22154341400392799</v>
      </c>
      <c r="Q16" s="27">
        <v>-0.222146229977911</v>
      </c>
      <c r="R16" s="31">
        <v>-1.3207287733747001E-2</v>
      </c>
      <c r="S16" s="27">
        <v>-6.8329045081957904E-5</v>
      </c>
      <c r="T16" s="17">
        <v>1.2235963013623699E-3</v>
      </c>
      <c r="U16" s="27">
        <v>-2.0790522853589301E-7</v>
      </c>
      <c r="V16" s="35">
        <v>0.237565872520903</v>
      </c>
      <c r="W16" s="35">
        <v>-3.6144965403480403E-2</v>
      </c>
      <c r="X16" s="35">
        <v>-1.7264128856863799E-2</v>
      </c>
      <c r="Y16" s="17">
        <v>-2.2999484141117001E-2</v>
      </c>
      <c r="Z16" s="17">
        <v>-1.2583234468280201E-4</v>
      </c>
      <c r="AA16" s="17">
        <v>5.1913735609794502E-5</v>
      </c>
      <c r="AB16" s="17">
        <v>-3.0123164638100698E-5</v>
      </c>
      <c r="AC16" s="37">
        <v>-2.4322072412475599E-2</v>
      </c>
      <c r="AD16" s="37">
        <v>1.0034380587353901E-2</v>
      </c>
      <c r="AE16" s="37">
        <v>-5.8224917726122701E-3</v>
      </c>
      <c r="AF16" s="37">
        <v>-2.9989069229858899E-3</v>
      </c>
      <c r="AG16" s="37">
        <v>5.3720174401295603E-2</v>
      </c>
      <c r="AH16" s="37"/>
      <c r="AI16" s="37"/>
      <c r="AJ16" s="37"/>
      <c r="AK16" s="27">
        <v>-4.2002628152343999E-2</v>
      </c>
      <c r="AL16" s="27">
        <v>-2.02145722035614E-2</v>
      </c>
      <c r="AM16" s="35" t="e">
        <v>#NUM!</v>
      </c>
    </row>
    <row r="17" spans="1:39">
      <c r="A17" s="5">
        <f>RiskTab22[[#This Row],[Nr.]]</f>
        <v>16</v>
      </c>
      <c r="B17" t="str">
        <f>RiskTab22[[#This Row],[ShortName]]</f>
        <v>Spectra7</v>
      </c>
      <c r="C17" t="str">
        <f>RiskTab22[[#This Row],[AlphaVantage]]</f>
        <v>SPVNF</v>
      </c>
      <c r="D17" s="24">
        <v>284.05284831846302</v>
      </c>
      <c r="E17" s="33">
        <v>4.4515710741619497E-3</v>
      </c>
      <c r="F17" s="20" t="s">
        <v>125</v>
      </c>
      <c r="G17" s="7">
        <v>1.2185902050452899</v>
      </c>
      <c r="H17" s="7">
        <v>1.1958360474054699</v>
      </c>
      <c r="I17" s="17">
        <v>-2.6018341085722901E-2</v>
      </c>
      <c r="J17" s="17">
        <v>0.18543481106814599</v>
      </c>
      <c r="K17" s="17">
        <v>-0.21145315215386901</v>
      </c>
      <c r="L17" s="1">
        <v>1.5538374280910001E-2</v>
      </c>
      <c r="M17" s="1">
        <v>1.5420148117955E-2</v>
      </c>
      <c r="N17" s="1">
        <v>-3.6204412074520298E-2</v>
      </c>
      <c r="O17" s="1">
        <v>-3.5928945114835097E-2</v>
      </c>
      <c r="P17" s="1">
        <v>-3.3447209518608197E-2</v>
      </c>
      <c r="Q17" s="27">
        <v>-3.3275275830304402E-2</v>
      </c>
      <c r="R17" s="31">
        <v>-1.02387014899152E-2</v>
      </c>
      <c r="S17" s="27"/>
      <c r="T17" s="17">
        <v>1.2189715224172301E-2</v>
      </c>
      <c r="U17" s="27">
        <v>-1.9708964855995299E-7</v>
      </c>
      <c r="V17" s="35">
        <v>0.32401107523418499</v>
      </c>
      <c r="W17" s="35"/>
      <c r="X17" s="35"/>
      <c r="Y17" s="17">
        <v>-0.111351312478501</v>
      </c>
      <c r="Z17" s="17">
        <v>-1.2837467735945199E-3</v>
      </c>
      <c r="AA17" s="17">
        <v>1.90680565705245E-4</v>
      </c>
      <c r="AB17" s="17">
        <v>-4.6062822680203498E-4</v>
      </c>
      <c r="AC17" s="37">
        <v>-6.5413058353571807E-2</v>
      </c>
      <c r="AD17" s="37">
        <v>4.2434032222412304E-3</v>
      </c>
      <c r="AE17" s="37">
        <v>-1.9540963460393201E-2</v>
      </c>
      <c r="AF17" s="37">
        <v>-8.6987987701541997E-3</v>
      </c>
      <c r="AG17" s="37">
        <v>0.15582377146576701</v>
      </c>
      <c r="AH17" s="37"/>
      <c r="AI17" s="37"/>
      <c r="AJ17" s="37"/>
      <c r="AK17" s="27"/>
      <c r="AL17" s="27"/>
      <c r="AM17" s="35"/>
    </row>
    <row r="18" spans="1:39">
      <c r="A18" s="5">
        <f>RiskTab22[[#This Row],[Nr.]]</f>
        <v>17</v>
      </c>
      <c r="B18" t="str">
        <f>RiskTab22[[#This Row],[ShortName]]</f>
        <v>Manganese</v>
      </c>
      <c r="C18" t="str">
        <f>RiskTab22[[#This Row],[AlphaVantage]]</f>
        <v>SNCGF</v>
      </c>
      <c r="D18" s="24">
        <v>1920.3843514069999</v>
      </c>
      <c r="E18" s="33">
        <v>3.00955525727113E-2</v>
      </c>
      <c r="F18" s="20" t="s">
        <v>125</v>
      </c>
      <c r="G18" s="7">
        <v>1.21821102771392</v>
      </c>
      <c r="H18" s="7">
        <v>1.2097273036249301</v>
      </c>
      <c r="I18" s="17">
        <v>0.37349188947692902</v>
      </c>
      <c r="J18" s="17">
        <v>0.18530812362038601</v>
      </c>
      <c r="K18" s="17">
        <v>0.18818376585654301</v>
      </c>
      <c r="L18" s="1">
        <v>1.51565775917279E-2</v>
      </c>
      <c r="M18" s="1">
        <v>1.4975785696272699E-2</v>
      </c>
      <c r="N18" s="1">
        <v>-3.5314825788726002E-2</v>
      </c>
      <c r="O18" s="1">
        <v>-3.4893580672315398E-2</v>
      </c>
      <c r="P18" s="1">
        <v>-3.3575677236731098E-2</v>
      </c>
      <c r="Q18" s="27">
        <v>-3.2632264013312803E-2</v>
      </c>
      <c r="R18" s="31">
        <v>-1.69582934751475E-2</v>
      </c>
      <c r="S18" s="27">
        <v>-5.1265131658492097E-4</v>
      </c>
      <c r="T18" s="17">
        <v>9.1802578846150104E-3</v>
      </c>
      <c r="U18" s="27">
        <v>-2.6695245470487101E-7</v>
      </c>
      <c r="V18" s="35">
        <v>0.305037027063563</v>
      </c>
      <c r="W18" s="35">
        <v>-3.9652825943972098E-2</v>
      </c>
      <c r="X18" s="35">
        <v>-3.4603378743663801E-2</v>
      </c>
      <c r="Y18" s="17">
        <v>-3.7244617778154701E-2</v>
      </c>
      <c r="Z18" s="17">
        <v>-1.0508737039275199E-3</v>
      </c>
      <c r="AA18" s="17">
        <v>1.21129804850337E-4</v>
      </c>
      <c r="AB18" s="17">
        <v>-3.5287121998215401E-4</v>
      </c>
      <c r="AC18" s="37">
        <v>-3.47624673911874E-2</v>
      </c>
      <c r="AD18" s="37">
        <v>4.0069238342288604E-3</v>
      </c>
      <c r="AE18" s="37">
        <v>-1.1672833978364E-2</v>
      </c>
      <c r="AF18" s="37">
        <v>-3.5130038866838603E-2</v>
      </c>
      <c r="AG18" s="37">
        <v>0.62929322687076406</v>
      </c>
      <c r="AH18" s="37"/>
      <c r="AI18" s="37"/>
      <c r="AJ18" s="37"/>
      <c r="AK18" s="27">
        <v>-4.01175004489902E-2</v>
      </c>
      <c r="AL18" s="27">
        <v>-3.6479311132424301E-2</v>
      </c>
      <c r="AM18" s="35">
        <v>-3.8937199709811798E-2</v>
      </c>
    </row>
    <row r="19" spans="1:39">
      <c r="A19" s="5">
        <f>RiskTab22[[#This Row],[Nr.]]</f>
        <v>18</v>
      </c>
      <c r="B19" t="str">
        <f>RiskTab22[[#This Row],[ShortName]]</f>
        <v>Apple</v>
      </c>
      <c r="C19" t="str">
        <f>RiskTab22[[#This Row],[AlphaVantage]]</f>
        <v>AAPL</v>
      </c>
      <c r="D19" s="24"/>
      <c r="E19" s="33"/>
      <c r="F19" s="20" t="s">
        <v>126</v>
      </c>
      <c r="G19" s="7">
        <v>1.1443476013836</v>
      </c>
      <c r="H19" s="7">
        <v>1.1482423047563799</v>
      </c>
      <c r="I19" s="17">
        <v>1.0798259750955199</v>
      </c>
      <c r="J19" s="17">
        <v>0.16062951498428099</v>
      </c>
      <c r="K19" s="17">
        <v>0.91919646011123901</v>
      </c>
      <c r="L19" s="1">
        <v>3.2717649253941702E-2</v>
      </c>
      <c r="M19" s="1">
        <v>3.2669259769626799E-2</v>
      </c>
      <c r="N19" s="1">
        <v>-7.6232122761684298E-2</v>
      </c>
      <c r="O19" s="1">
        <v>-7.6119375263230399E-2</v>
      </c>
      <c r="P19" s="1">
        <v>-6.5338087222989102E-2</v>
      </c>
      <c r="Q19" s="27">
        <v>-6.5929190224741002E-2</v>
      </c>
      <c r="R19" s="31">
        <v>8.6267602452386096E-3</v>
      </c>
      <c r="S19" s="27">
        <v>0</v>
      </c>
      <c r="T19" s="17">
        <v>0</v>
      </c>
      <c r="U19" s="27"/>
      <c r="V19" s="35"/>
      <c r="W19" s="35">
        <v>-4.7310133449406197E-2</v>
      </c>
      <c r="X19" s="35">
        <v>-3.1527910129568702E-2</v>
      </c>
      <c r="Y19" s="17">
        <v>-3.77463795803612E-2</v>
      </c>
      <c r="Z19" s="17">
        <v>0</v>
      </c>
      <c r="AA19" s="17">
        <v>0</v>
      </c>
      <c r="AB19" s="17">
        <v>0</v>
      </c>
      <c r="AC19" s="37">
        <v>-2.3633809461721399E-2</v>
      </c>
      <c r="AD19" s="37">
        <v>2.1651586543473E-2</v>
      </c>
      <c r="AE19" s="37">
        <v>1.2979754227052599E-3</v>
      </c>
      <c r="AF19" s="37"/>
      <c r="AG19" s="37"/>
      <c r="AH19" s="37"/>
      <c r="AI19" s="37"/>
      <c r="AJ19" s="37"/>
      <c r="AK19" s="27">
        <v>-5.1307705102197503E-2</v>
      </c>
      <c r="AL19" s="27">
        <v>-3.5681119343166201E-2</v>
      </c>
      <c r="AM19" s="35"/>
    </row>
    <row r="20" spans="1:39">
      <c r="A20" s="5">
        <f>RiskTab22[[#This Row],[Nr.]]</f>
        <v>19</v>
      </c>
      <c r="B20" t="str">
        <f>RiskTab22[[#This Row],[ShortName]]</f>
        <v>MedReleaf</v>
      </c>
      <c r="C20" t="str">
        <f>RiskTab22[[#This Row],[AlphaVantage]]</f>
        <v>MEDFF</v>
      </c>
      <c r="D20" s="24">
        <v>259.24845573095399</v>
      </c>
      <c r="E20" s="33">
        <v>4.06284581684323E-3</v>
      </c>
      <c r="F20" s="20" t="s">
        <v>125</v>
      </c>
      <c r="G20" s="7">
        <v>0.76921052953420099</v>
      </c>
      <c r="H20" s="7">
        <v>0.83381705806016004</v>
      </c>
      <c r="I20" s="17">
        <v>-0.97078129295957905</v>
      </c>
      <c r="J20" s="17">
        <v>3.5291963762864302E-2</v>
      </c>
      <c r="K20" s="17">
        <v>-1.00607325672244</v>
      </c>
      <c r="L20" s="1">
        <v>3.4458675731628703E-2</v>
      </c>
      <c r="M20" s="1">
        <v>3.5629680070081701E-2</v>
      </c>
      <c r="N20" s="1">
        <v>-8.0288714454694807E-2</v>
      </c>
      <c r="O20" s="1">
        <v>-8.3017154563290396E-2</v>
      </c>
      <c r="P20" s="1">
        <v>-0.105816049309813</v>
      </c>
      <c r="Q20" s="27">
        <v>-0.120832951262832</v>
      </c>
      <c r="R20" s="31">
        <v>-1.9212377958334199E-2</v>
      </c>
      <c r="S20" s="27">
        <v>-7.8405959117760994E-5</v>
      </c>
      <c r="T20" s="17">
        <v>1.4040477437697099E-3</v>
      </c>
      <c r="U20" s="27">
        <v>-3.0243558788689599E-7</v>
      </c>
      <c r="V20" s="35">
        <v>0.345582334911402</v>
      </c>
      <c r="W20" s="35">
        <v>-3.8297572085740597E-2</v>
      </c>
      <c r="X20" s="35">
        <v>-2.7468873759028501E-2</v>
      </c>
      <c r="Y20" s="17">
        <v>-3.1981650192350997E-2</v>
      </c>
      <c r="Z20" s="17">
        <v>-1.4801622646290499E-4</v>
      </c>
      <c r="AA20" s="17">
        <v>2.28844616552357E-5</v>
      </c>
      <c r="AB20" s="17">
        <v>-5.8690744198718501E-5</v>
      </c>
      <c r="AC20" s="37">
        <v>-3.6269484088575298E-2</v>
      </c>
      <c r="AD20" s="37">
        <v>5.6075447788219504E-3</v>
      </c>
      <c r="AE20" s="37">
        <v>-1.43814165767639E-2</v>
      </c>
      <c r="AF20" s="37">
        <v>-5.8429478179185101E-3</v>
      </c>
      <c r="AG20" s="37">
        <v>0.10466619466926699</v>
      </c>
      <c r="AH20" s="37"/>
      <c r="AI20" s="37"/>
      <c r="AJ20" s="37"/>
      <c r="AK20" s="27">
        <v>-3.9482427560348497E-2</v>
      </c>
      <c r="AL20" s="27">
        <v>-2.9476775220974801E-2</v>
      </c>
      <c r="AM20" s="35" t="e">
        <v>#NUM!</v>
      </c>
    </row>
    <row r="21" spans="1:39">
      <c r="A21" s="5">
        <f>RiskTab22[[#This Row],[Nr.]]</f>
        <v>20</v>
      </c>
      <c r="B21" t="str">
        <f>RiskTab22[[#This Row],[ShortName]]</f>
        <v>Parrot</v>
      </c>
      <c r="C21" t="str">
        <f>RiskTab22[[#This Row],[AlphaVantage]]</f>
        <v>PAOTF</v>
      </c>
      <c r="D21" s="24"/>
      <c r="E21" s="33"/>
      <c r="F21" s="20" t="s">
        <v>125</v>
      </c>
      <c r="G21" s="7">
        <v>0.95994343968422102</v>
      </c>
      <c r="H21" s="7">
        <v>0.90085748470671301</v>
      </c>
      <c r="I21" s="17">
        <v>0.936579785297178</v>
      </c>
      <c r="J21" s="17">
        <v>9.9017992698589394E-2</v>
      </c>
      <c r="K21" s="17">
        <v>0.83756179259858898</v>
      </c>
      <c r="L21" s="1">
        <v>2.2069512688573701E-2</v>
      </c>
      <c r="M21" s="1">
        <v>2.2096766508920399E-2</v>
      </c>
      <c r="N21" s="1">
        <v>-5.1421964564376803E-2</v>
      </c>
      <c r="O21" s="1">
        <v>-5.1485465965784502E-2</v>
      </c>
      <c r="P21" s="1">
        <v>-3.6723771734530099E-2</v>
      </c>
      <c r="Q21" s="27">
        <v>-3.6100639702493498E-2</v>
      </c>
      <c r="R21" s="31">
        <v>-2.24760468205519E-2</v>
      </c>
      <c r="S21" s="27">
        <v>0</v>
      </c>
      <c r="T21" s="17">
        <v>0</v>
      </c>
      <c r="U21" s="27"/>
      <c r="V21" s="35"/>
      <c r="W21" s="35">
        <v>-4.9397429737472298E-2</v>
      </c>
      <c r="X21" s="35">
        <v>-2.6343711726950901E-2</v>
      </c>
      <c r="Y21" s="17">
        <v>-3.4711176521884803E-2</v>
      </c>
      <c r="Z21" s="17">
        <v>0</v>
      </c>
      <c r="AA21" s="17">
        <v>0</v>
      </c>
      <c r="AB21" s="17">
        <v>0</v>
      </c>
      <c r="AC21" s="37">
        <v>-4.0195171724002797E-2</v>
      </c>
      <c r="AD21" s="37">
        <v>1.1145310195407E-2</v>
      </c>
      <c r="AE21" s="37">
        <v>-7.6667374837519403E-3</v>
      </c>
      <c r="AF21" s="37"/>
      <c r="AG21" s="37"/>
      <c r="AH21" s="37"/>
      <c r="AI21" s="37"/>
      <c r="AJ21" s="37"/>
      <c r="AK21" s="27">
        <v>-5.4352491744792203E-2</v>
      </c>
      <c r="AL21" s="27">
        <v>-3.0773670927636099E-2</v>
      </c>
      <c r="AM21" s="35" t="e">
        <v>#NUM!</v>
      </c>
    </row>
    <row r="22" spans="1:39">
      <c r="A22" s="5">
        <f>RiskTab22[[#This Row],[Nr.]]</f>
        <v>21</v>
      </c>
      <c r="B22" t="str">
        <f>RiskTab22[[#This Row],[ShortName]]</f>
        <v>Lululemon Athletica</v>
      </c>
      <c r="C22" t="str">
        <f>RiskTab22[[#This Row],[AlphaVantage]]</f>
        <v>LULU</v>
      </c>
      <c r="D22" s="24">
        <v>1299.44234728895</v>
      </c>
      <c r="E22" s="33">
        <v>2.03643793750919E-2</v>
      </c>
      <c r="F22" s="20" t="s">
        <v>125</v>
      </c>
      <c r="G22" s="7">
        <v>1.0781616052542</v>
      </c>
      <c r="H22" s="7">
        <v>1.18537881054147</v>
      </c>
      <c r="I22" s="17">
        <v>0.88752271790059001</v>
      </c>
      <c r="J22" s="17">
        <v>0.138516022870284</v>
      </c>
      <c r="K22" s="17">
        <v>0.74900669503030604</v>
      </c>
      <c r="L22" s="1">
        <v>3.1979964883668402E-2</v>
      </c>
      <c r="M22" s="1">
        <v>3.3367183829569498E-2</v>
      </c>
      <c r="N22" s="1">
        <v>-7.4513318178947505E-2</v>
      </c>
      <c r="O22" s="1">
        <v>-7.7745538322896907E-2</v>
      </c>
      <c r="P22" s="1">
        <v>-5.6473813361063198E-2</v>
      </c>
      <c r="Q22" s="27">
        <v>-5.6980629923235798E-2</v>
      </c>
      <c r="R22" s="31">
        <v>-1.1973443492581899E-2</v>
      </c>
      <c r="S22" s="27">
        <v>-2.4492203354659103E-4</v>
      </c>
      <c r="T22" s="17">
        <v>4.3859195457846296E-3</v>
      </c>
      <c r="U22" s="27">
        <v>-1.88482416366972E-7</v>
      </c>
      <c r="V22" s="35">
        <v>0.21537211937571499</v>
      </c>
      <c r="W22" s="35">
        <v>-3.0909392587092001E-2</v>
      </c>
      <c r="X22" s="35">
        <v>-1.9209403029398602E-2</v>
      </c>
      <c r="Y22" s="17">
        <v>-2.5136730616815699E-2</v>
      </c>
      <c r="Z22" s="17">
        <v>-5.2222275781713102E-4</v>
      </c>
      <c r="AA22" s="17">
        <v>2.7006502581296998E-4</v>
      </c>
      <c r="AB22" s="17">
        <v>-1.17279247925478E-4</v>
      </c>
      <c r="AC22" s="37">
        <v>-2.5529776111531701E-2</v>
      </c>
      <c r="AD22" s="37">
        <v>1.32026028003203E-2</v>
      </c>
      <c r="AE22" s="37">
        <v>-5.7334018810259397E-3</v>
      </c>
      <c r="AF22" s="37">
        <v>-1.1675717101507801E-2</v>
      </c>
      <c r="AG22" s="37">
        <v>0.20915005869161399</v>
      </c>
      <c r="AH22" s="37"/>
      <c r="AI22" s="37"/>
      <c r="AJ22" s="37"/>
      <c r="AK22" s="27">
        <v>-3.31984933410059E-2</v>
      </c>
      <c r="AL22" s="27">
        <v>-2.27379082302832E-2</v>
      </c>
      <c r="AM22" s="35" t="e">
        <v>#NUM!</v>
      </c>
    </row>
    <row r="23" spans="1:39">
      <c r="A23" s="5">
        <f>RiskTab22[[#This Row],[Nr.]]</f>
        <v>22</v>
      </c>
      <c r="B23" t="str">
        <f>RiskTab22[[#This Row],[ShortName]]</f>
        <v>AeroVironment</v>
      </c>
      <c r="C23" t="str">
        <f>RiskTab22[[#This Row],[AlphaVantage]]</f>
        <v>AVAV</v>
      </c>
      <c r="D23" s="24"/>
      <c r="E23" s="33"/>
      <c r="F23" s="20" t="s">
        <v>125</v>
      </c>
      <c r="G23" s="7">
        <v>0.46497837689420202</v>
      </c>
      <c r="H23" s="7">
        <v>0.46205845822778702</v>
      </c>
      <c r="I23" s="17">
        <v>6.1904435554723997E-2</v>
      </c>
      <c r="J23" s="17">
        <v>-6.63554496125488E-2</v>
      </c>
      <c r="K23" s="17">
        <v>0.12825988516727299</v>
      </c>
      <c r="L23" s="1">
        <v>6.7762516535152598E-2</v>
      </c>
      <c r="M23" s="1">
        <v>6.6275018624967999E-2</v>
      </c>
      <c r="N23" s="1">
        <v>-0.157886663526906</v>
      </c>
      <c r="O23" s="1">
        <v>-0.15442079339617501</v>
      </c>
      <c r="P23" s="1">
        <v>-0.12558893510303501</v>
      </c>
      <c r="Q23" s="27">
        <v>-0.12675115970675199</v>
      </c>
      <c r="R23" s="31">
        <v>-9.6223495281175606E-3</v>
      </c>
      <c r="S23" s="27">
        <v>0</v>
      </c>
      <c r="T23" s="17">
        <v>0</v>
      </c>
      <c r="U23" s="27"/>
      <c r="V23" s="35"/>
      <c r="W23" s="35">
        <v>-3.6245054611002303E-2</v>
      </c>
      <c r="X23" s="35">
        <v>-2.2028110738080701E-2</v>
      </c>
      <c r="Y23" s="17">
        <v>-2.7974929514991798E-2</v>
      </c>
      <c r="Z23" s="17">
        <v>0</v>
      </c>
      <c r="AA23" s="17">
        <v>0</v>
      </c>
      <c r="AB23" s="17">
        <v>0</v>
      </c>
      <c r="AC23" s="37">
        <v>-2.3649670120400802E-2</v>
      </c>
      <c r="AD23" s="37">
        <v>1.63549517706933E-2</v>
      </c>
      <c r="AE23" s="37">
        <v>-3.7916925282028601E-3</v>
      </c>
      <c r="AF23" s="37"/>
      <c r="AG23" s="37"/>
      <c r="AH23" s="37"/>
      <c r="AI23" s="37"/>
      <c r="AJ23" s="37"/>
      <c r="AK23" s="27">
        <v>-3.8857490715942702E-2</v>
      </c>
      <c r="AL23" s="27">
        <v>-2.60216064495918E-2</v>
      </c>
      <c r="AM23" s="35" t="e">
        <v>#NUM!</v>
      </c>
    </row>
    <row r="24" spans="1:39">
      <c r="A24" s="5">
        <f>RiskTab22[[#This Row],[Nr.]]</f>
        <v>23</v>
      </c>
      <c r="B24" t="str">
        <f>RiskTab22[[#This Row],[ShortName]]</f>
        <v>Cannabis Science</v>
      </c>
      <c r="C24" t="str">
        <f>RiskTab22[[#This Row],[AlphaVantage]]</f>
        <v>CBIS</v>
      </c>
      <c r="D24" s="24"/>
      <c r="E24" s="33"/>
      <c r="F24" s="20" t="s">
        <v>125</v>
      </c>
      <c r="G24" s="7">
        <v>1.0663819447949801</v>
      </c>
      <c r="H24" s="7">
        <v>1.05210198768304</v>
      </c>
      <c r="I24" s="17">
        <v>-0.51844725085987697</v>
      </c>
      <c r="J24" s="17">
        <v>0.134580304683597</v>
      </c>
      <c r="K24" s="17">
        <v>-0.65302755554347403</v>
      </c>
      <c r="L24" s="1">
        <v>6.0608997819804403E-2</v>
      </c>
      <c r="M24" s="1">
        <v>5.9299351555785897E-2</v>
      </c>
      <c r="N24" s="1">
        <v>-0.14121896492014399</v>
      </c>
      <c r="O24" s="1">
        <v>-0.138167489124981</v>
      </c>
      <c r="P24" s="1">
        <v>-0.15338496106963101</v>
      </c>
      <c r="Q24" s="27">
        <v>-0.144023920195466</v>
      </c>
      <c r="R24" s="31">
        <v>-2.97706285275138E-2</v>
      </c>
      <c r="S24" s="27">
        <v>0</v>
      </c>
      <c r="T24" s="17">
        <v>0</v>
      </c>
      <c r="U24" s="27"/>
      <c r="V24" s="35"/>
      <c r="W24" s="35">
        <v>-8.4761031467789599E-2</v>
      </c>
      <c r="X24" s="35">
        <v>-4.0046734351076398E-2</v>
      </c>
      <c r="Y24" s="17">
        <v>-5.7602274493004001E-2</v>
      </c>
      <c r="Z24" s="17">
        <v>0</v>
      </c>
      <c r="AA24" s="17">
        <v>0</v>
      </c>
      <c r="AB24" s="17">
        <v>0</v>
      </c>
      <c r="AC24" s="37">
        <v>-7.1657570049255104E-2</v>
      </c>
      <c r="AD24" s="37">
        <v>2.09461713638005E-2</v>
      </c>
      <c r="AE24" s="37">
        <v>-2.5823692616047202E-2</v>
      </c>
      <c r="AF24" s="37"/>
      <c r="AG24" s="37"/>
      <c r="AH24" s="37"/>
      <c r="AI24" s="37"/>
      <c r="AJ24" s="37"/>
      <c r="AK24" s="27">
        <v>-9.7973466758260103E-2</v>
      </c>
      <c r="AL24" s="27">
        <v>-4.9449906536690999E-2</v>
      </c>
      <c r="AM24" s="35" t="e">
        <v>#NUM!</v>
      </c>
    </row>
    <row r="25" spans="1:39">
      <c r="A25" s="5">
        <f>RiskTab22[[#This Row],[Nr.]]</f>
        <v>24</v>
      </c>
      <c r="B25" t="str">
        <f>RiskTab22[[#This Row],[ShortName]]</f>
        <v>GreenGro Technologies</v>
      </c>
      <c r="C25" t="str">
        <f>RiskTab22[[#This Row],[AlphaVantage]]</f>
        <v>GRNH</v>
      </c>
      <c r="D25" s="24"/>
      <c r="E25" s="33"/>
      <c r="F25" s="20" t="s">
        <v>127</v>
      </c>
      <c r="G25" s="7">
        <v>0.974841869648163</v>
      </c>
      <c r="H25" s="7">
        <v>0.99763177170891304</v>
      </c>
      <c r="I25" s="17">
        <v>-0.19660952745545199</v>
      </c>
      <c r="J25" s="17">
        <v>0.103995727155807</v>
      </c>
      <c r="K25" s="17">
        <v>-0.30060525461125898</v>
      </c>
      <c r="L25" s="1">
        <v>6.10580372277265E-2</v>
      </c>
      <c r="M25" s="1">
        <v>6.0249447919642103E-2</v>
      </c>
      <c r="N25" s="1">
        <v>-0.14226522674060299</v>
      </c>
      <c r="O25" s="1">
        <v>-0.14038121365276601</v>
      </c>
      <c r="P25" s="1">
        <v>-0.15380401189236001</v>
      </c>
      <c r="Q25" s="27">
        <v>-0.15036039187644601</v>
      </c>
      <c r="R25" s="31">
        <v>-5.4016886859297002E-3</v>
      </c>
      <c r="S25" s="27">
        <v>0</v>
      </c>
      <c r="T25" s="17">
        <v>0</v>
      </c>
      <c r="U25" s="27"/>
      <c r="V25" s="35"/>
      <c r="W25" s="35">
        <v>-6.3494309600665502E-2</v>
      </c>
      <c r="X25" s="35">
        <v>-2.38475310851602E-2</v>
      </c>
      <c r="Y25" s="17">
        <v>-3.2412016352615397E-2</v>
      </c>
      <c r="Z25" s="17">
        <v>0</v>
      </c>
      <c r="AA25" s="17">
        <v>0</v>
      </c>
      <c r="AB25" s="17">
        <v>0</v>
      </c>
      <c r="AC25" s="37">
        <v>-2.0380474444459999E-2</v>
      </c>
      <c r="AD25" s="37">
        <v>1.44607902842606E-3</v>
      </c>
      <c r="AE25" s="37">
        <v>-9.7117664689562195E-3</v>
      </c>
      <c r="AF25" s="37"/>
      <c r="AG25" s="37"/>
      <c r="AH25" s="37"/>
      <c r="AI25" s="37"/>
      <c r="AJ25" s="37"/>
      <c r="AK25" s="27">
        <v>-6.3494309600665502E-2</v>
      </c>
      <c r="AL25" s="27">
        <v>-2.6324234022848701E-2</v>
      </c>
      <c r="AM25" s="35"/>
    </row>
    <row r="26" spans="1:39">
      <c r="A26" s="5">
        <f>RiskTab22[[#This Row],[Nr.]]</f>
        <v>25</v>
      </c>
      <c r="B26" t="str">
        <f>RiskTab22[[#This Row],[ShortName]]</f>
        <v>MagForce</v>
      </c>
      <c r="C26" t="str">
        <f>RiskTab22[[#This Row],[AlphaVantage]]</f>
        <v>MGFRF</v>
      </c>
      <c r="D26" s="24">
        <v>1480.0960878517501</v>
      </c>
      <c r="E26" s="33">
        <v>2.3195517913885601E-2</v>
      </c>
      <c r="F26" s="20" t="s">
        <v>125</v>
      </c>
      <c r="G26" s="7">
        <v>1.3299014069948001</v>
      </c>
      <c r="H26" s="7">
        <v>1.3248752240483901</v>
      </c>
      <c r="I26" s="17">
        <v>0.34394940492666998</v>
      </c>
      <c r="J26" s="17">
        <v>0.222625146342354</v>
      </c>
      <c r="K26" s="17">
        <v>0.121324258584316</v>
      </c>
      <c r="L26" s="1">
        <v>8.1593486248108305E-2</v>
      </c>
      <c r="M26" s="1">
        <v>8.0316263208240604E-2</v>
      </c>
      <c r="N26" s="1">
        <v>-0.19011282295809201</v>
      </c>
      <c r="O26" s="1">
        <v>-0.187136893275201</v>
      </c>
      <c r="P26" s="1">
        <v>-0.165940056312816</v>
      </c>
      <c r="Q26" s="27">
        <v>-0.164698269641326</v>
      </c>
      <c r="R26" s="31">
        <v>-4.2138339978239903E-2</v>
      </c>
      <c r="S26" s="27">
        <v>-9.817911328239351E-4</v>
      </c>
      <c r="T26" s="17">
        <v>1.7581337444315399E-2</v>
      </c>
      <c r="U26" s="27">
        <v>-6.6332932090168004E-7</v>
      </c>
      <c r="V26" s="35">
        <v>0.75796270251808395</v>
      </c>
      <c r="W26" s="35">
        <v>-7.6438716607214005E-2</v>
      </c>
      <c r="X26" s="35">
        <v>-3.8917885037030898E-2</v>
      </c>
      <c r="Y26" s="17">
        <v>-5.9893164100296999E-2</v>
      </c>
      <c r="Z26" s="17">
        <v>-2.1115043064165199E-3</v>
      </c>
      <c r="AA26" s="17">
        <v>1.1162476181337099E-3</v>
      </c>
      <c r="AB26" s="17">
        <v>-4.3094778093883697E-4</v>
      </c>
      <c r="AC26" s="37">
        <v>-9.0625473539057103E-2</v>
      </c>
      <c r="AD26" s="37">
        <v>4.7909193778256302E-2</v>
      </c>
      <c r="AE26" s="37">
        <v>-1.8496219306410201E-2</v>
      </c>
      <c r="AF26" s="37">
        <v>-4.29029386260995E-2</v>
      </c>
      <c r="AG26" s="37">
        <v>0.76853113634730597</v>
      </c>
      <c r="AH26" s="37"/>
      <c r="AI26" s="37"/>
      <c r="AJ26" s="37"/>
      <c r="AK26" s="27">
        <v>-9.0625473538779006E-2</v>
      </c>
      <c r="AL26" s="27">
        <v>-5.8816966017564497E-2</v>
      </c>
      <c r="AM26" s="35" t="e">
        <v>#NUM!</v>
      </c>
    </row>
    <row r="27" spans="1:39">
      <c r="A27" s="5">
        <f>RiskTab22[[#This Row],[Nr.]]</f>
        <v>26</v>
      </c>
      <c r="B27" t="str">
        <f>RiskTab22[[#This Row],[ShortName]]</f>
        <v>Heliospectra</v>
      </c>
      <c r="C27" t="str">
        <f>RiskTab22[[#This Row],[AlphaVantage]]</f>
        <v>HLSPY</v>
      </c>
      <c r="D27" s="24">
        <v>833.776595744681</v>
      </c>
      <c r="E27" s="33">
        <v>1.3066638119991701E-2</v>
      </c>
      <c r="F27" s="20" t="s">
        <v>125</v>
      </c>
      <c r="G27" s="7">
        <v>1.3935552098756601</v>
      </c>
      <c r="H27" s="7">
        <v>1.4646731171845799</v>
      </c>
      <c r="I27" s="17">
        <v>-0.12880525769095499</v>
      </c>
      <c r="J27" s="17">
        <v>0.24389260396707199</v>
      </c>
      <c r="K27" s="17">
        <v>-0.37269786165802699</v>
      </c>
      <c r="L27" s="1">
        <v>3.0197749571143701E-2</v>
      </c>
      <c r="M27" s="1">
        <v>3.0532340495376301E-2</v>
      </c>
      <c r="N27" s="1">
        <v>-7.0360756500764801E-2</v>
      </c>
      <c r="O27" s="1">
        <v>-7.1140353354226707E-2</v>
      </c>
      <c r="P27" s="1">
        <v>-6.2771376203753407E-2</v>
      </c>
      <c r="Q27" s="27">
        <v>-6.2307924797695098E-2</v>
      </c>
      <c r="R27" s="31">
        <v>-9.7851725650624794E-3</v>
      </c>
      <c r="S27" s="27">
        <v>-1.2843102869628E-4</v>
      </c>
      <c r="T27" s="17">
        <v>2.2998672307572902E-3</v>
      </c>
      <c r="U27" s="27">
        <v>-1.5403530076491601E-7</v>
      </c>
      <c r="V27" s="35">
        <v>0.176010631781295</v>
      </c>
      <c r="W27" s="35">
        <v>-9.7753147205649593E-2</v>
      </c>
      <c r="X27" s="35">
        <v>-4.7432026714016501E-2</v>
      </c>
      <c r="Y27" s="17">
        <v>-6.1792591082534598E-2</v>
      </c>
      <c r="Z27" s="17">
        <v>-3.4682161447556503E-4</v>
      </c>
      <c r="AA27" s="17">
        <v>5.3510664612593801E-5</v>
      </c>
      <c r="AB27" s="17">
        <v>-1.3502167590788999E-4</v>
      </c>
      <c r="AC27" s="37">
        <v>-2.6424372530844301E-2</v>
      </c>
      <c r="AD27" s="37">
        <v>4.07698273955293E-3</v>
      </c>
      <c r="AE27" s="37">
        <v>-1.02873146166186E-2</v>
      </c>
      <c r="AF27" s="37">
        <v>-1.34420617321856E-2</v>
      </c>
      <c r="AG27" s="37">
        <v>0.240791034570361</v>
      </c>
      <c r="AH27" s="37"/>
      <c r="AI27" s="37"/>
      <c r="AJ27" s="37"/>
      <c r="AK27" s="27">
        <v>-0.11623180641436399</v>
      </c>
      <c r="AL27" s="27">
        <v>-5.6000255434581703E-2</v>
      </c>
      <c r="AM27" s="35" t="e">
        <v>#NUM!</v>
      </c>
    </row>
    <row r="28" spans="1:39">
      <c r="A28" s="5">
        <f>RiskTab22[[#This Row],[Nr.]]</f>
        <v>27</v>
      </c>
      <c r="B28" t="str">
        <f>RiskTab22[[#This Row],[ShortName]]</f>
        <v>BYD</v>
      </c>
      <c r="C28" t="str">
        <f>RiskTab22[[#This Row],[AlphaVantage]]</f>
        <v>BYDDF</v>
      </c>
      <c r="D28" s="24">
        <v>434.94680851063799</v>
      </c>
      <c r="E28" s="33">
        <v>6.8163253529296497E-3</v>
      </c>
      <c r="F28" s="20" t="s">
        <v>125</v>
      </c>
      <c r="G28" s="7">
        <v>1.5463259328599099</v>
      </c>
      <c r="H28" s="7">
        <v>1.5619533282543401</v>
      </c>
      <c r="I28" s="17">
        <v>-0.28536399952304498</v>
      </c>
      <c r="J28" s="17">
        <v>0.29493503553154998</v>
      </c>
      <c r="K28" s="17">
        <v>-0.58029903505459501</v>
      </c>
      <c r="L28" s="1">
        <v>3.07499425554741E-2</v>
      </c>
      <c r="M28" s="1">
        <v>3.0459181713825698E-2</v>
      </c>
      <c r="N28" s="1">
        <v>-7.1647366154254599E-2</v>
      </c>
      <c r="O28" s="1">
        <v>-7.0969893393213801E-2</v>
      </c>
      <c r="P28" s="1">
        <v>-6.4438248675848006E-2</v>
      </c>
      <c r="Q28" s="27">
        <v>-6.3356757321633705E-2</v>
      </c>
      <c r="R28" s="31">
        <v>-1.9619108491561E-2</v>
      </c>
      <c r="S28" s="27">
        <v>-1.34328198131972E-4</v>
      </c>
      <c r="T28" s="17">
        <v>2.4054702682556901E-3</v>
      </c>
      <c r="U28" s="27">
        <v>-3.0883821999279398E-7</v>
      </c>
      <c r="V28" s="35">
        <v>0.35289839373964499</v>
      </c>
      <c r="W28" s="35">
        <v>-0.116079424305461</v>
      </c>
      <c r="X28" s="35">
        <v>-4.6571949639981597E-2</v>
      </c>
      <c r="Y28" s="17">
        <v>-7.2486030965339898E-2</v>
      </c>
      <c r="Z28" s="17">
        <v>-4.3272039276867603E-4</v>
      </c>
      <c r="AA28" s="17">
        <v>5.2657637825283299E-5</v>
      </c>
      <c r="AB28" s="17">
        <v>-1.42454596746375E-4</v>
      </c>
      <c r="AC28" s="37">
        <v>-6.3200344009564605E-2</v>
      </c>
      <c r="AD28" s="37">
        <v>7.6908342682578098E-3</v>
      </c>
      <c r="AE28" s="37">
        <v>-2.0805997754240399E-2</v>
      </c>
      <c r="AF28" s="37">
        <v>-1.4182044998522599E-2</v>
      </c>
      <c r="AG28" s="37">
        <v>0.25404654104072799</v>
      </c>
      <c r="AH28" s="37"/>
      <c r="AI28" s="37"/>
      <c r="AJ28" s="37"/>
      <c r="AK28" s="27">
        <v>-0.13203805659683801</v>
      </c>
      <c r="AL28" s="27">
        <v>-5.7354772223573797E-2</v>
      </c>
      <c r="AM28" s="35" t="e">
        <v>#NUM!</v>
      </c>
    </row>
    <row r="29" spans="1:39">
      <c r="A29" s="5">
        <f>RiskTab22[[#This Row],[Nr.]]</f>
        <v>28</v>
      </c>
      <c r="B29" t="str">
        <f>RiskTab22[[#This Row],[ShortName]]</f>
        <v>Geely</v>
      </c>
      <c r="C29" t="str">
        <f>RiskTab22[[#This Row],[AlphaVantage]]</f>
        <v>GELYF</v>
      </c>
      <c r="D29" s="24">
        <v>4357.1551132464001</v>
      </c>
      <c r="E29" s="33">
        <v>6.8283721788343799E-2</v>
      </c>
      <c r="F29" s="20" t="s">
        <v>125</v>
      </c>
      <c r="G29" s="7">
        <v>0.84495114497858703</v>
      </c>
      <c r="H29" s="7">
        <v>0.84396159134481297</v>
      </c>
      <c r="I29" s="17">
        <v>5.7338613161898699E-2</v>
      </c>
      <c r="J29" s="17">
        <v>6.0597762576620202E-2</v>
      </c>
      <c r="K29" s="17">
        <v>-3.2591494147214701E-3</v>
      </c>
      <c r="L29" s="1">
        <v>8.2070240973486103E-3</v>
      </c>
      <c r="M29" s="1">
        <v>8.1417093013725506E-3</v>
      </c>
      <c r="N29" s="1">
        <v>-1.9122366146822299E-2</v>
      </c>
      <c r="O29" s="1">
        <v>-1.8970182672198001E-2</v>
      </c>
      <c r="P29" s="1">
        <v>-2.28124561780737E-2</v>
      </c>
      <c r="Q29" s="27">
        <v>-2.2280147489757301E-2</v>
      </c>
      <c r="R29" s="31">
        <v>-2.0647749046621901E-2</v>
      </c>
      <c r="S29" s="27">
        <v>-1.4162095087347801E-3</v>
      </c>
      <c r="T29" s="17">
        <v>2.5360645897562099E-2</v>
      </c>
      <c r="U29" s="27">
        <v>-3.2503077625795102E-7</v>
      </c>
      <c r="V29" s="35">
        <v>0.37140104893771703</v>
      </c>
      <c r="W29" s="35">
        <v>-3.90402987395609E-2</v>
      </c>
      <c r="X29" s="35">
        <v>-2.4590253899548501E-2</v>
      </c>
      <c r="Y29" s="17">
        <v>-3.1483805897682203E-2</v>
      </c>
      <c r="Z29" s="17">
        <v>-2.6665494640380899E-3</v>
      </c>
      <c r="AA29" s="17">
        <v>9.0585040825706697E-4</v>
      </c>
      <c r="AB29" s="17">
        <v>-7.3380550465000399E-4</v>
      </c>
      <c r="AC29" s="37">
        <v>-3.8877188589661202E-2</v>
      </c>
      <c r="AD29" s="37">
        <v>1.32069243910806E-2</v>
      </c>
      <c r="AE29" s="37">
        <v>-1.06985808353017E-2</v>
      </c>
      <c r="AF29" s="37">
        <v>-7.3053891728784806E-2</v>
      </c>
      <c r="AG29" s="37">
        <v>1.3086327469130801</v>
      </c>
      <c r="AH29" s="37"/>
      <c r="AI29" s="37"/>
      <c r="AJ29" s="37"/>
      <c r="AK29" s="27">
        <v>-3.9128127281761398E-2</v>
      </c>
      <c r="AL29" s="27">
        <v>-2.92311455816134E-2</v>
      </c>
      <c r="AM29" s="35" t="e">
        <v>#NUM!</v>
      </c>
    </row>
    <row r="30" spans="1:39">
      <c r="A30" s="5">
        <f>RiskTab22[[#This Row],[Nr.]]</f>
        <v>29</v>
      </c>
      <c r="B30" t="str">
        <f>RiskTab22[[#This Row],[ShortName]]</f>
        <v>MSCI France</v>
      </c>
      <c r="C30" t="str">
        <f>RiskTab22[[#This Row],[AlphaVantage]]</f>
        <v>EWQ</v>
      </c>
      <c r="D30" s="24">
        <v>0</v>
      </c>
      <c r="E30" s="33">
        <v>0</v>
      </c>
      <c r="F30" s="20" t="s">
        <v>125</v>
      </c>
      <c r="G30" s="7">
        <v>0.96820670410723497</v>
      </c>
      <c r="H30" s="7">
        <v>0.97458037898976202</v>
      </c>
      <c r="I30" s="17">
        <v>-0.18677719466387299</v>
      </c>
      <c r="J30" s="17">
        <v>0.101778843079944</v>
      </c>
      <c r="K30" s="17">
        <v>-0.288556037743817</v>
      </c>
      <c r="L30" s="1">
        <v>1.43559264968954E-2</v>
      </c>
      <c r="M30" s="1">
        <v>1.4288369024963599E-2</v>
      </c>
      <c r="N30" s="1">
        <v>-3.3449308737766199E-2</v>
      </c>
      <c r="O30" s="1">
        <v>-3.3291899828165203E-2</v>
      </c>
      <c r="P30" s="1">
        <v>-3.7540327776632999E-2</v>
      </c>
      <c r="Q30" s="27">
        <v>-3.76156265549875E-2</v>
      </c>
      <c r="R30" s="31">
        <v>-1.6412043021057299E-2</v>
      </c>
      <c r="S30" s="27">
        <v>0</v>
      </c>
      <c r="T30" s="17">
        <v>0</v>
      </c>
      <c r="U30" s="27"/>
      <c r="V30" s="35"/>
      <c r="W30" s="35">
        <v>-0.13162443385592101</v>
      </c>
      <c r="X30" s="35">
        <v>-4.2268647758772801E-2</v>
      </c>
      <c r="Y30" s="17">
        <v>-7.8296153885061504E-2</v>
      </c>
      <c r="Z30" s="17">
        <v>0</v>
      </c>
      <c r="AA30" s="17">
        <v>0</v>
      </c>
      <c r="AB30" s="17">
        <v>0</v>
      </c>
      <c r="AC30" s="37">
        <v>-6.1461659994423899E-2</v>
      </c>
      <c r="AD30" s="37">
        <v>1.66643295209369E-2</v>
      </c>
      <c r="AE30" s="37">
        <v>-1.64811518817067E-2</v>
      </c>
      <c r="AF30" s="37">
        <v>0</v>
      </c>
      <c r="AG30" s="37">
        <v>0</v>
      </c>
      <c r="AH30" s="37"/>
      <c r="AI30" s="37"/>
      <c r="AJ30" s="37"/>
      <c r="AK30" s="27">
        <v>-0.13754944846997999</v>
      </c>
      <c r="AL30" s="27">
        <v>-5.3856752071139297E-2</v>
      </c>
      <c r="AM30" s="35" t="e">
        <v>#NUM!</v>
      </c>
    </row>
    <row r="31" spans="1:39">
      <c r="A31" s="5">
        <f>RiskTab22[[#This Row],[Nr.]]</f>
        <v>30</v>
      </c>
      <c r="B31" t="str">
        <f>RiskTab22[[#This Row],[ShortName]]</f>
        <v>MSCI Argentina</v>
      </c>
      <c r="C31" t="str">
        <f>RiskTab22[[#This Row],[AlphaVantage]]</f>
        <v>ARGT</v>
      </c>
      <c r="D31" s="24">
        <v>2743.44543582704</v>
      </c>
      <c r="E31" s="33">
        <v>4.2994261166419398E-2</v>
      </c>
      <c r="F31" s="20" t="s">
        <v>125</v>
      </c>
      <c r="G31" s="7">
        <v>1.12055357442099</v>
      </c>
      <c r="H31" s="7">
        <v>1.12747996724497</v>
      </c>
      <c r="I31" s="17">
        <v>3.0511649246715698E-2</v>
      </c>
      <c r="J31" s="17">
        <v>0.15267966065906799</v>
      </c>
      <c r="K31" s="17">
        <v>-0.12216801141235301</v>
      </c>
      <c r="L31" s="1">
        <v>1.28422918415537E-2</v>
      </c>
      <c r="M31" s="1">
        <v>1.2803133527936101E-2</v>
      </c>
      <c r="N31" s="1">
        <v>-2.9922539990820202E-2</v>
      </c>
      <c r="O31" s="1">
        <v>-2.9831301120091101E-2</v>
      </c>
      <c r="P31" s="1">
        <v>-3.2003917296541298E-2</v>
      </c>
      <c r="Q31" s="27">
        <v>-3.1862282881559997E-2</v>
      </c>
      <c r="R31" s="31">
        <v>-2.6448862801423799E-2</v>
      </c>
      <c r="S31" s="27">
        <v>-1.14223405087277E-3</v>
      </c>
      <c r="T31" s="17">
        <v>2.0454454738269401E-2</v>
      </c>
      <c r="U31" s="27">
        <v>-4.1635019816912497E-7</v>
      </c>
      <c r="V31" s="35">
        <v>0.47574848789924901</v>
      </c>
      <c r="W31" s="35">
        <v>-4.4818393736077801E-2</v>
      </c>
      <c r="X31" s="35">
        <v>-3.6255784711783097E-2</v>
      </c>
      <c r="Y31" s="17">
        <v>-4.0420663496355598E-2</v>
      </c>
      <c r="Z31" s="17">
        <v>-1.9946915491379099E-3</v>
      </c>
      <c r="AA31" s="17">
        <v>8.1418488050243E-4</v>
      </c>
      <c r="AB31" s="17">
        <v>-2.9915618244404302E-4</v>
      </c>
      <c r="AC31" s="37">
        <v>-4.6187839587403197E-2</v>
      </c>
      <c r="AD31" s="37">
        <v>1.8852759802245302E-2</v>
      </c>
      <c r="AE31" s="37">
        <v>-6.92707490138214E-3</v>
      </c>
      <c r="AF31" s="37">
        <v>-2.9782446742937299E-2</v>
      </c>
      <c r="AG31" s="37">
        <v>0.53350046340715196</v>
      </c>
      <c r="AH31" s="37"/>
      <c r="AI31" s="37"/>
      <c r="AJ31" s="37"/>
      <c r="AK31" s="27">
        <v>-4.6187839587458902E-2</v>
      </c>
      <c r="AL31" s="27">
        <v>-3.9955394592792001E-2</v>
      </c>
      <c r="AM31" s="35" t="e">
        <v>#NUM!</v>
      </c>
    </row>
    <row r="32" spans="1:39">
      <c r="A32" s="5">
        <f>RiskTab22[[#This Row],[Nr.]]</f>
        <v>31</v>
      </c>
      <c r="B32" t="str">
        <f>RiskTab22[[#This Row],[ShortName]]</f>
        <v>MSCI South Korea</v>
      </c>
      <c r="C32" t="str">
        <f>RiskTab22[[#This Row],[AlphaVantage]]</f>
        <v>EWY</v>
      </c>
      <c r="D32" s="24">
        <v>0</v>
      </c>
      <c r="E32" s="33">
        <v>0</v>
      </c>
      <c r="F32" s="20" t="s">
        <v>125</v>
      </c>
      <c r="G32" s="7">
        <v>1.14512861800051</v>
      </c>
      <c r="H32" s="7">
        <v>1.15963842817261</v>
      </c>
      <c r="I32" s="17">
        <v>0.118207074310461</v>
      </c>
      <c r="J32" s="17">
        <v>0.160890461495763</v>
      </c>
      <c r="K32" s="17">
        <v>-4.26833871853022E-2</v>
      </c>
      <c r="L32" s="1">
        <v>1.12134905425269E-2</v>
      </c>
      <c r="M32" s="1">
        <v>1.12531822574394E-2</v>
      </c>
      <c r="N32" s="1">
        <v>-2.61274329640876E-2</v>
      </c>
      <c r="O32" s="1">
        <v>-2.62199146598339E-2</v>
      </c>
      <c r="P32" s="1">
        <v>-3.5114295767747397E-2</v>
      </c>
      <c r="Q32" s="27">
        <v>-3.53216944746425E-2</v>
      </c>
      <c r="R32" s="31">
        <v>-9.2167820795446803E-2</v>
      </c>
      <c r="S32" s="27">
        <v>0</v>
      </c>
      <c r="T32" s="17">
        <v>0</v>
      </c>
      <c r="U32" s="27"/>
      <c r="V32" s="35"/>
      <c r="W32" s="35">
        <v>-0.23878183658594301</v>
      </c>
      <c r="X32" s="35">
        <v>-0.1269627686276</v>
      </c>
      <c r="Y32" s="17">
        <v>-0.18793304440943601</v>
      </c>
      <c r="Z32" s="17">
        <v>0</v>
      </c>
      <c r="AA32" s="17">
        <v>0</v>
      </c>
      <c r="AB32" s="17">
        <v>0</v>
      </c>
      <c r="AC32" s="37">
        <v>-0.23788385862612199</v>
      </c>
      <c r="AD32" s="37">
        <v>-6.1107644287745302E-2</v>
      </c>
      <c r="AE32" s="37">
        <v>-0.13579096031442001</v>
      </c>
      <c r="AF32" s="37">
        <v>0</v>
      </c>
      <c r="AG32" s="37">
        <v>0</v>
      </c>
      <c r="AH32" s="37"/>
      <c r="AI32" s="37"/>
      <c r="AJ32" s="37"/>
      <c r="AK32" s="27">
        <v>-0.23878183658594301</v>
      </c>
      <c r="AL32" s="27">
        <v>-0.16882198638016199</v>
      </c>
      <c r="AM32" s="35" t="e">
        <v>#NUM!</v>
      </c>
    </row>
    <row r="33" spans="1:39">
      <c r="A33" s="5">
        <f>RiskTab22[[#This Row],[Nr.]]</f>
        <v>32</v>
      </c>
      <c r="B33" t="str">
        <f>RiskTab22[[#This Row],[ShortName]]</f>
        <v>MSCI Japan hedged</v>
      </c>
      <c r="C33" t="str">
        <f>RiskTab22[[#This Row],[AlphaVantage]]</f>
        <v>HEWJ</v>
      </c>
      <c r="D33" s="24">
        <v>0</v>
      </c>
      <c r="E33" s="33">
        <v>0</v>
      </c>
      <c r="F33" s="20" t="s">
        <v>125</v>
      </c>
      <c r="G33" s="7">
        <v>0.63944135022966198</v>
      </c>
      <c r="H33" s="7">
        <v>0.64031927512262399</v>
      </c>
      <c r="I33" s="17">
        <v>-2.68813604069593E-2</v>
      </c>
      <c r="J33" s="17">
        <v>-8.0653911310654101E-3</v>
      </c>
      <c r="K33" s="17">
        <v>-1.88159692758939E-2</v>
      </c>
      <c r="L33" s="1">
        <v>1.08072316162934E-2</v>
      </c>
      <c r="M33" s="1">
        <v>1.07085100436945E-2</v>
      </c>
      <c r="N33" s="1">
        <v>-2.5180849665963501E-2</v>
      </c>
      <c r="O33" s="1">
        <v>-2.4950828401808098E-2</v>
      </c>
      <c r="P33" s="1">
        <v>-2.7072845465751599E-2</v>
      </c>
      <c r="Q33" s="27">
        <v>-2.6630629438651399E-2</v>
      </c>
      <c r="R33" s="31">
        <v>-7.5823860489610304E-2</v>
      </c>
      <c r="S33" s="27">
        <v>0</v>
      </c>
      <c r="T33" s="17">
        <v>0</v>
      </c>
      <c r="U33" s="27"/>
      <c r="V33" s="35"/>
      <c r="W33" s="35">
        <v>-0.39846922864384299</v>
      </c>
      <c r="X33" s="35">
        <v>-0.16954133476894601</v>
      </c>
      <c r="Y33" s="17">
        <v>-0.26342968956928797</v>
      </c>
      <c r="Z33" s="17">
        <v>0</v>
      </c>
      <c r="AA33" s="17">
        <v>0</v>
      </c>
      <c r="AB33" s="17">
        <v>0</v>
      </c>
      <c r="AC33" s="37">
        <v>-0.113078751573934</v>
      </c>
      <c r="AD33" s="37">
        <v>6.7061809307829998E-2</v>
      </c>
      <c r="AE33" s="37">
        <v>-6.73443293537834E-2</v>
      </c>
      <c r="AF33" s="37">
        <v>0</v>
      </c>
      <c r="AG33" s="37">
        <v>0</v>
      </c>
      <c r="AH33" s="37"/>
      <c r="AI33" s="37"/>
      <c r="AJ33" s="37"/>
      <c r="AK33" s="27">
        <v>-0.431270563233983</v>
      </c>
      <c r="AL33" s="27">
        <v>-0.21347061337393999</v>
      </c>
      <c r="AM33" s="35" t="e">
        <v>#NUM!</v>
      </c>
    </row>
    <row r="34" spans="1:39">
      <c r="A34" s="5">
        <f>RiskTab22[[#This Row],[Nr.]]</f>
        <v>33</v>
      </c>
      <c r="B34" t="str">
        <f>RiskTab22[[#This Row],[ShortName]]</f>
        <v>MSCI Peru</v>
      </c>
      <c r="C34" t="str">
        <f>RiskTab22[[#This Row],[AlphaVantage]]</f>
        <v>EPU</v>
      </c>
      <c r="D34" s="24">
        <v>6644.3548387096798</v>
      </c>
      <c r="E34" s="33">
        <v>0.104127869097469</v>
      </c>
      <c r="F34" s="20" t="s">
        <v>125</v>
      </c>
      <c r="G34" s="7">
        <v>0.90711023423618597</v>
      </c>
      <c r="H34" s="7">
        <v>0.90706663444344704</v>
      </c>
      <c r="I34" s="17">
        <v>0.18928024027177501</v>
      </c>
      <c r="J34" s="17">
        <v>8.1365819423927899E-2</v>
      </c>
      <c r="K34" s="17">
        <v>0.107914420847847</v>
      </c>
      <c r="L34" s="1">
        <v>9.5257844148710791E-3</v>
      </c>
      <c r="M34" s="1">
        <v>9.4428097410558607E-3</v>
      </c>
      <c r="N34" s="1">
        <v>-2.2195077686649599E-2</v>
      </c>
      <c r="O34" s="1">
        <v>-2.2001746696660201E-2</v>
      </c>
      <c r="P34" s="1">
        <v>-2.7836117613077398E-2</v>
      </c>
      <c r="Q34" s="27">
        <v>-2.6368998862177299E-2</v>
      </c>
      <c r="R34" s="31">
        <v>-0.108972778314554</v>
      </c>
      <c r="S34" s="27">
        <v>-1.1397841496991501E-2</v>
      </c>
      <c r="T34" s="17">
        <v>0.20410583350762801</v>
      </c>
      <c r="U34" s="27">
        <v>-1.71541733903015E-6</v>
      </c>
      <c r="V34" s="35">
        <v>1.9601460711404199</v>
      </c>
      <c r="W34" s="35">
        <v>-0.23702574926113201</v>
      </c>
      <c r="X34" s="35">
        <v>-0.117300870579301</v>
      </c>
      <c r="Y34" s="17">
        <v>-0.171859507744898</v>
      </c>
      <c r="Z34" s="17">
        <v>-1.5123758798805601E-2</v>
      </c>
      <c r="AA34" s="17">
        <v>-8.0096313506787895E-3</v>
      </c>
      <c r="AB34" s="17">
        <v>-1.21531923178814E-2</v>
      </c>
      <c r="AC34" s="37">
        <v>-0.221490318186984</v>
      </c>
      <c r="AD34" s="37">
        <v>-0.105129265821487</v>
      </c>
      <c r="AE34" s="37">
        <v>-0.138328193280402</v>
      </c>
      <c r="AF34" s="37">
        <v>-1.4403820002391099</v>
      </c>
      <c r="AG34" s="37">
        <v>25.801925249580702</v>
      </c>
      <c r="AH34" s="37"/>
      <c r="AI34" s="37"/>
      <c r="AJ34" s="37"/>
      <c r="AK34" s="27">
        <v>-0.24539098137818499</v>
      </c>
      <c r="AL34" s="27">
        <v>-0.16994495957750699</v>
      </c>
      <c r="AM34" s="35" t="e">
        <v>#NUM!</v>
      </c>
    </row>
    <row r="35" spans="1:39">
      <c r="A35" s="5">
        <f>RiskTab22[[#This Row],[Nr.]]</f>
        <v>34</v>
      </c>
      <c r="B35" t="str">
        <f>RiskTab22[[#This Row],[ShortName]]</f>
        <v>Israel Technology</v>
      </c>
      <c r="C35" t="str">
        <f>RiskTab22[[#This Row],[AlphaVantage]]</f>
        <v>ITEQ</v>
      </c>
      <c r="D35" s="24">
        <v>2916.0947151681498</v>
      </c>
      <c r="E35" s="33">
        <v>4.5699956752432797E-2</v>
      </c>
      <c r="F35" s="20" t="s">
        <v>125</v>
      </c>
      <c r="G35" s="7">
        <v>1.10217940150014</v>
      </c>
      <c r="H35" s="7">
        <v>1.09320321926231</v>
      </c>
      <c r="I35" s="17">
        <v>8.7229515689233303E-2</v>
      </c>
      <c r="J35" s="17">
        <v>0.14654064105147699</v>
      </c>
      <c r="K35" s="17">
        <v>-5.9311125362243498E-2</v>
      </c>
      <c r="L35" s="1">
        <v>1.23090178075383E-2</v>
      </c>
      <c r="M35" s="1">
        <v>1.21185716516116E-2</v>
      </c>
      <c r="N35" s="1">
        <v>-2.8680011491564201E-2</v>
      </c>
      <c r="O35" s="1">
        <v>-2.8236271948254899E-2</v>
      </c>
      <c r="P35" s="1">
        <v>-3.7969079143554602E-2</v>
      </c>
      <c r="Q35" s="27">
        <v>-3.7336185632819999E-2</v>
      </c>
      <c r="R35" s="31">
        <v>-2.0800806114907401E-2</v>
      </c>
      <c r="S35" s="27">
        <v>-9.5484650693345601E-4</v>
      </c>
      <c r="T35" s="17">
        <v>1.7098828951160799E-2</v>
      </c>
      <c r="U35" s="27">
        <v>-3.27440155481506E-7</v>
      </c>
      <c r="V35" s="35">
        <v>0.37415416044678401</v>
      </c>
      <c r="W35" s="35">
        <v>-0.104083470989824</v>
      </c>
      <c r="X35" s="35">
        <v>-4.32316618547708E-2</v>
      </c>
      <c r="Y35" s="17">
        <v>-7.5709995579533396E-2</v>
      </c>
      <c r="Z35" s="17">
        <v>-1.52885988509804E-3</v>
      </c>
      <c r="AA35" s="17">
        <v>1.1117833822933E-4</v>
      </c>
      <c r="AB35" s="17">
        <v>-7.5569866253047499E-4</v>
      </c>
      <c r="AC35" s="37">
        <v>-4.1938024314773302E-2</v>
      </c>
      <c r="AD35" s="37">
        <v>2.4219589646723399E-3</v>
      </c>
      <c r="AE35" s="37">
        <v>-1.7857300575208099E-2</v>
      </c>
      <c r="AF35" s="37">
        <v>-8.16077864002204E-2</v>
      </c>
      <c r="AG35" s="37">
        <v>1.4618608147926699</v>
      </c>
      <c r="AH35" s="37"/>
      <c r="AI35" s="37"/>
      <c r="AJ35" s="37"/>
      <c r="AK35" s="27">
        <v>-0.12179386036301799</v>
      </c>
      <c r="AL35" s="27">
        <v>-5.9826162830467398E-2</v>
      </c>
      <c r="AM35" s="35" t="e">
        <v>#NUM!</v>
      </c>
    </row>
    <row r="36" spans="1:39">
      <c r="A36" s="5">
        <f>RiskTab22[[#This Row],[Nr.]]</f>
        <v>35</v>
      </c>
      <c r="B36" t="str">
        <f>RiskTab22[[#This Row],[ShortName]]</f>
        <v>Global X Robotics &amp; AI</v>
      </c>
      <c r="C36" t="str">
        <f>RiskTab22[[#This Row],[AlphaVantage]]</f>
        <v>BOTZ</v>
      </c>
      <c r="D36" s="24">
        <v>2784.6259437199701</v>
      </c>
      <c r="E36" s="33">
        <v>4.3639626839887098E-2</v>
      </c>
      <c r="F36" s="20" t="s">
        <v>125</v>
      </c>
      <c r="G36" s="7">
        <v>1.0488736948242801</v>
      </c>
      <c r="H36" s="7">
        <v>1.0522481089923299</v>
      </c>
      <c r="I36" s="17">
        <v>0.37716504146465601</v>
      </c>
      <c r="J36" s="17">
        <v>0.12873059975659101</v>
      </c>
      <c r="K36" s="17">
        <v>0.248434441708065</v>
      </c>
      <c r="L36" s="1">
        <v>1.14391033877625E-2</v>
      </c>
      <c r="M36" s="1">
        <v>1.1314306613251401E-2</v>
      </c>
      <c r="N36" s="1">
        <v>-2.6653110893486699E-2</v>
      </c>
      <c r="O36" s="1">
        <v>-2.6362334408875799E-2</v>
      </c>
      <c r="P36" s="1">
        <v>-3.3556525707943902E-2</v>
      </c>
      <c r="Q36" s="27">
        <v>-3.20281038493061E-2</v>
      </c>
      <c r="R36" s="31">
        <v>-0.112820999608434</v>
      </c>
      <c r="S36" s="27">
        <v>-4.9454814849412302E-3</v>
      </c>
      <c r="T36" s="17">
        <v>8.8560770111332801E-2</v>
      </c>
      <c r="U36" s="27">
        <v>-1.77599490376599E-6</v>
      </c>
      <c r="V36" s="35">
        <v>2.0293658888574</v>
      </c>
      <c r="W36" s="35">
        <v>-0.30351899346091299</v>
      </c>
      <c r="X36" s="35">
        <v>-0.153991848111768</v>
      </c>
      <c r="Y36" s="17">
        <v>-0.22237034240112899</v>
      </c>
      <c r="Z36" s="17">
        <v>-7.8268268984945204E-3</v>
      </c>
      <c r="AA36" s="17">
        <v>4.6968307343691799E-4</v>
      </c>
      <c r="AB36" s="17">
        <v>-3.18286362242729E-3</v>
      </c>
      <c r="AC36" s="37">
        <v>-0.178552975507067</v>
      </c>
      <c r="AD36" s="37">
        <v>1.23995933822917E-2</v>
      </c>
      <c r="AE36" s="37">
        <v>-8.0503457358245406E-2</v>
      </c>
      <c r="AF36" s="37">
        <v>-0.35131408384345902</v>
      </c>
      <c r="AG36" s="37">
        <v>6.2931775938251802</v>
      </c>
      <c r="AH36" s="37"/>
      <c r="AI36" s="37"/>
      <c r="AJ36" s="37"/>
      <c r="AK36" s="27">
        <v>-0.31677846731360199</v>
      </c>
      <c r="AL36" s="27">
        <v>-0.19899939845755901</v>
      </c>
      <c r="AM36" s="35" t="e">
        <v>#NUM!</v>
      </c>
    </row>
    <row r="37" spans="1:39">
      <c r="A37" s="5">
        <f>RiskTab22[[#This Row],[Nr.]]</f>
        <v>36</v>
      </c>
      <c r="B37" t="str">
        <f>RiskTab22[[#This Row],[ShortName]]</f>
        <v>Glb X FUNDS/FINTECH</v>
      </c>
      <c r="C37" t="str">
        <f>RiskTab22[[#This Row],[AlphaVantage]]</f>
        <v>FINX</v>
      </c>
      <c r="D37" s="24">
        <v>1702.12765957447</v>
      </c>
      <c r="E37" s="33">
        <v>2.66751145033324E-2</v>
      </c>
      <c r="F37" s="20" t="s">
        <v>125</v>
      </c>
      <c r="G37" s="7">
        <v>1.13058427028276</v>
      </c>
      <c r="H37" s="7">
        <v>1.1735011094860699</v>
      </c>
      <c r="I37" s="17">
        <v>-9.2916144839036097E-2</v>
      </c>
      <c r="J37" s="17">
        <v>0.15603102993367199</v>
      </c>
      <c r="K37" s="17">
        <v>-0.248947174772708</v>
      </c>
      <c r="L37" s="1">
        <v>1.3430639195919299E-2</v>
      </c>
      <c r="M37" s="1">
        <v>1.3788225776318601E-2</v>
      </c>
      <c r="N37" s="1">
        <v>-3.1293389326491901E-2</v>
      </c>
      <c r="O37" s="1">
        <v>-3.2126566058822303E-2</v>
      </c>
      <c r="P37" s="1">
        <v>-3.7604753084170002E-2</v>
      </c>
      <c r="Q37" s="27">
        <v>-3.7148216675158101E-2</v>
      </c>
      <c r="R37" s="31">
        <v>-2.9287515655927101E-2</v>
      </c>
      <c r="S37" s="27">
        <v>-7.8474116469017701E-4</v>
      </c>
      <c r="T37" s="17">
        <v>1.4052682654791499E-2</v>
      </c>
      <c r="U37" s="27">
        <v>-4.6103543425547801E-7</v>
      </c>
      <c r="V37" s="35">
        <v>0.526808709782145</v>
      </c>
      <c r="W37" s="35">
        <v>-7.5799559714829698E-2</v>
      </c>
      <c r="X37" s="35">
        <v>-5.6489244952783201E-2</v>
      </c>
      <c r="Y37" s="17">
        <v>-6.4635751267574898E-2</v>
      </c>
      <c r="Z37" s="17">
        <v>-1.5627492179428599E-3</v>
      </c>
      <c r="AA37" s="17">
        <v>6.60130934207651E-4</v>
      </c>
      <c r="AB37" s="17">
        <v>-3.2266115320010101E-4</v>
      </c>
      <c r="AC37" s="37">
        <v>-5.8323743222994801E-2</v>
      </c>
      <c r="AD37" s="37">
        <v>2.4636906970075499E-2</v>
      </c>
      <c r="AE37" s="37">
        <v>-1.20421152870857E-2</v>
      </c>
      <c r="AF37" s="37">
        <v>-3.21224804145342E-2</v>
      </c>
      <c r="AG37" s="37">
        <v>0.57541807544758405</v>
      </c>
      <c r="AH37" s="37"/>
      <c r="AI37" s="37"/>
      <c r="AJ37" s="37"/>
      <c r="AK37" s="27">
        <v>-7.7015962552748493E-2</v>
      </c>
      <c r="AL37" s="27">
        <v>-6.0687743077205203E-2</v>
      </c>
      <c r="AM37" s="35" t="e">
        <v>#NUM!</v>
      </c>
    </row>
    <row r="38" spans="1:39">
      <c r="A38" s="5">
        <f>RiskTab22[[#This Row],[Nr.]]</f>
        <v>37</v>
      </c>
      <c r="B38" t="str">
        <f>RiskTab22[[#This Row],[ShortName]]</f>
        <v>Global X Lithium &amp; Battery</v>
      </c>
      <c r="C38" t="str">
        <f>RiskTab22[[#This Row],[AlphaVantage]]</f>
        <v>LIT</v>
      </c>
      <c r="D38" s="24">
        <v>0</v>
      </c>
      <c r="E38" s="33">
        <v>0</v>
      </c>
      <c r="F38" s="20" t="s">
        <v>125</v>
      </c>
      <c r="G38" s="7">
        <v>0.74037461796579196</v>
      </c>
      <c r="H38" s="7">
        <v>0.732745742169575</v>
      </c>
      <c r="I38" s="17">
        <v>-6.2250863376797701E-2</v>
      </c>
      <c r="J38" s="17">
        <v>2.5657558596230302E-2</v>
      </c>
      <c r="K38" s="17">
        <v>-8.7908421973028006E-2</v>
      </c>
      <c r="L38" s="1">
        <v>9.1666223307826002E-3</v>
      </c>
      <c r="M38" s="1">
        <v>9.0666519914645201E-3</v>
      </c>
      <c r="N38" s="1">
        <v>-2.1358230030723499E-2</v>
      </c>
      <c r="O38" s="1">
        <v>-2.11252991401123E-2</v>
      </c>
      <c r="P38" s="1">
        <v>-2.5428169454481599E-2</v>
      </c>
      <c r="Q38" s="27">
        <v>-2.5112332468804802E-2</v>
      </c>
      <c r="R38" s="31">
        <v>-5.4655071305087601E-2</v>
      </c>
      <c r="S38" s="27">
        <v>0</v>
      </c>
      <c r="T38" s="17">
        <v>0</v>
      </c>
      <c r="U38" s="27"/>
      <c r="V38" s="35"/>
      <c r="W38" s="35">
        <v>-6.5218518440383996E-2</v>
      </c>
      <c r="X38" s="35">
        <v>-5.4491852975772602E-2</v>
      </c>
      <c r="Y38" s="17">
        <v>-6.4364091927960998E-2</v>
      </c>
      <c r="Z38" s="17">
        <v>0</v>
      </c>
      <c r="AA38" s="17">
        <v>0</v>
      </c>
      <c r="AB38" s="17">
        <v>0</v>
      </c>
      <c r="AC38" s="37">
        <v>-0.12505834509448099</v>
      </c>
      <c r="AD38" s="37">
        <v>7.6093865732358296E-2</v>
      </c>
      <c r="AE38" s="37">
        <v>-1.9618030690102602E-2</v>
      </c>
      <c r="AF38" s="37">
        <v>0</v>
      </c>
      <c r="AG38" s="37">
        <v>0</v>
      </c>
      <c r="AH38" s="37"/>
      <c r="AI38" s="37"/>
      <c r="AJ38" s="37"/>
      <c r="AK38" s="27">
        <v>-0.125058345094303</v>
      </c>
      <c r="AL38" s="27">
        <v>-6.3856167550996407E-2</v>
      </c>
      <c r="AM38" s="35" t="e">
        <v>#NUM!</v>
      </c>
    </row>
    <row r="39" spans="1:39">
      <c r="A39" s="5">
        <f>RiskTab22[[#This Row],[Nr.]]</f>
        <v>38</v>
      </c>
      <c r="B39" t="str">
        <f>RiskTab22[[#This Row],[ShortName]]</f>
        <v>Global X - Next Emerging &amp; Frontier</v>
      </c>
      <c r="C39" t="str">
        <f>RiskTab22[[#This Row],[AlphaVantage]]</f>
        <v>EMFM</v>
      </c>
      <c r="D39" s="24">
        <v>2675.4461221688398</v>
      </c>
      <c r="E39" s="33">
        <v>4.1928601098105797E-2</v>
      </c>
      <c r="F39" s="20" t="s">
        <v>125</v>
      </c>
      <c r="G39" s="7">
        <v>0.72292462510060995</v>
      </c>
      <c r="H39" s="7">
        <v>0.74314851261544901</v>
      </c>
      <c r="I39" s="17">
        <v>-7.58377909859074E-2</v>
      </c>
      <c r="J39" s="17">
        <v>1.98273180290406E-2</v>
      </c>
      <c r="K39" s="17">
        <v>-9.5665109014947999E-2</v>
      </c>
      <c r="L39" s="1">
        <v>9.7426805030068203E-3</v>
      </c>
      <c r="M39" s="1">
        <v>9.74436392888655E-3</v>
      </c>
      <c r="N39" s="1">
        <v>-2.2700445572005901E-2</v>
      </c>
      <c r="O39" s="1">
        <v>-2.27043679543057E-2</v>
      </c>
      <c r="P39" s="1">
        <v>-2.8391660523818502E-2</v>
      </c>
      <c r="Q39" s="27">
        <v>-2.81816069543326E-2</v>
      </c>
      <c r="R39" s="31">
        <v>3.3755568458485102E-3</v>
      </c>
      <c r="S39" s="27">
        <v>1.4216523511931901E-4</v>
      </c>
      <c r="T39" s="17">
        <v>-2.54581131150979E-3</v>
      </c>
      <c r="U39" s="27">
        <v>5.3137020380015701E-8</v>
      </c>
      <c r="V39" s="35">
        <v>-6.0717773663686699E-2</v>
      </c>
      <c r="W39" s="35">
        <v>-5.1777383565380801E-2</v>
      </c>
      <c r="X39" s="35">
        <v>-2.20322488771575E-2</v>
      </c>
      <c r="Y39" s="17">
        <v>-2.8152556762693601E-2</v>
      </c>
      <c r="Z39" s="17">
        <v>-7.9660752848762005E-4</v>
      </c>
      <c r="AA39" s="17">
        <v>2.5066841570451498E-4</v>
      </c>
      <c r="AB39" s="17">
        <v>-1.5128423618197199E-4</v>
      </c>
      <c r="AC39" s="37">
        <v>-1.8914567923838999E-2</v>
      </c>
      <c r="AD39" s="37">
        <v>5.9518453014861796E-3</v>
      </c>
      <c r="AE39" s="37">
        <v>-3.59207747694462E-3</v>
      </c>
      <c r="AF39" s="37">
        <v>-1.5061078364430099E-2</v>
      </c>
      <c r="AG39" s="37">
        <v>0.26979288693734899</v>
      </c>
      <c r="AH39" s="37"/>
      <c r="AI39" s="37"/>
      <c r="AJ39" s="37"/>
      <c r="AK39" s="27">
        <v>-6.3677626629120396E-2</v>
      </c>
      <c r="AL39" s="27">
        <v>-2.28284418247044E-2</v>
      </c>
      <c r="AM39" s="35" t="e">
        <v>#NUM!</v>
      </c>
    </row>
    <row r="40" spans="1:39">
      <c r="A40" s="5">
        <f>RiskTab22[[#This Row],[Nr.]]</f>
        <v>39</v>
      </c>
      <c r="B40" t="str">
        <f>RiskTab22[[#This Row],[ShortName]]</f>
        <v>MSCI Spain</v>
      </c>
      <c r="C40" t="str">
        <f>RiskTab22[[#This Row],[AlphaVantage]]</f>
        <v>EWP</v>
      </c>
      <c r="D40" s="24">
        <v>989.34454358270398</v>
      </c>
      <c r="E40" s="33">
        <v>1.5504641402698E-2</v>
      </c>
      <c r="F40" s="20" t="s">
        <v>125</v>
      </c>
      <c r="G40" s="7">
        <v>1.55818933741418</v>
      </c>
      <c r="H40" s="7">
        <v>1.59097472254218</v>
      </c>
      <c r="I40" s="17">
        <v>-6.2300470643404701E-2</v>
      </c>
      <c r="J40" s="17">
        <v>0.29889873357037799</v>
      </c>
      <c r="K40" s="17">
        <v>-0.36119920421378299</v>
      </c>
      <c r="L40" s="1">
        <v>2.1336083511742401E-2</v>
      </c>
      <c r="M40" s="1">
        <v>2.1292346610063299E-2</v>
      </c>
      <c r="N40" s="1">
        <v>-4.9713074582359802E-2</v>
      </c>
      <c r="O40" s="1">
        <v>-4.9611167601447403E-2</v>
      </c>
      <c r="P40" s="1">
        <v>-5.9500536928070301E-2</v>
      </c>
      <c r="Q40" s="27">
        <v>-6.0758658545810897E-2</v>
      </c>
      <c r="R40" s="31">
        <v>-2.7680040959143101E-2</v>
      </c>
      <c r="S40" s="27">
        <v>-4.3108812853126499E-4</v>
      </c>
      <c r="T40" s="17">
        <v>7.7196723443067796E-3</v>
      </c>
      <c r="U40" s="27">
        <v>-4.3573104165528599E-7</v>
      </c>
      <c r="V40" s="35">
        <v>0.49789428493092802</v>
      </c>
      <c r="W40" s="35">
        <v>-3.4722657576957201E-2</v>
      </c>
      <c r="X40" s="35">
        <v>-2.10338977235702E-2</v>
      </c>
      <c r="Y40" s="17">
        <v>-2.6787915241782399E-2</v>
      </c>
      <c r="Z40" s="17">
        <v>-5.7225938272143602E-4</v>
      </c>
      <c r="AA40" s="17">
        <v>4.5305313970855798E-5</v>
      </c>
      <c r="AB40" s="17">
        <v>-2.03585242392E-4</v>
      </c>
      <c r="AC40" s="37">
        <v>-3.67446053477841E-2</v>
      </c>
      <c r="AD40" s="37">
        <v>2.9090407818532101E-3</v>
      </c>
      <c r="AE40" s="37">
        <v>-1.3072148071592401E-2</v>
      </c>
      <c r="AF40" s="37">
        <v>-2.0267896821301E-2</v>
      </c>
      <c r="AG40" s="37">
        <v>0.36306393627705003</v>
      </c>
      <c r="AH40" s="37"/>
      <c r="AI40" s="37"/>
      <c r="AJ40" s="37"/>
      <c r="AK40" s="27">
        <v>-3.6744605348128602E-2</v>
      </c>
      <c r="AL40" s="27">
        <v>-2.3180034114553098E-2</v>
      </c>
      <c r="AM40" s="35" t="e">
        <v>#NUM!</v>
      </c>
    </row>
    <row r="41" spans="1:39">
      <c r="A41" s="5">
        <f>RiskTab22[[#This Row],[Nr.]]</f>
        <v>40</v>
      </c>
      <c r="B41" t="str">
        <f>RiskTab22[[#This Row],[ShortName]]</f>
        <v>Alibaba Group</v>
      </c>
      <c r="C41" t="str">
        <f>RiskTab22[[#This Row],[AlphaVantage]]</f>
        <v>BABA</v>
      </c>
      <c r="D41" s="24">
        <v>1348.0610844200401</v>
      </c>
      <c r="E41" s="33">
        <v>2.1126314223329699E-2</v>
      </c>
      <c r="F41" s="20" t="s">
        <v>125</v>
      </c>
      <c r="G41" s="7">
        <v>1.66530127054236</v>
      </c>
      <c r="H41" s="7">
        <v>1.72068473543156</v>
      </c>
      <c r="I41" s="17">
        <v>-9.2349293478992695E-3</v>
      </c>
      <c r="J41" s="17">
        <v>0.33468604549530601</v>
      </c>
      <c r="K41" s="17">
        <v>-0.343920974843205</v>
      </c>
      <c r="L41" s="1">
        <v>2.2005905631341E-2</v>
      </c>
      <c r="M41" s="1">
        <v>2.2064679690291199E-2</v>
      </c>
      <c r="N41" s="1">
        <v>-5.1273760121024498E-2</v>
      </c>
      <c r="O41" s="1">
        <v>-5.1410703678378501E-2</v>
      </c>
      <c r="P41" s="1">
        <v>-6.56245576512276E-2</v>
      </c>
      <c r="Q41" s="27">
        <v>-6.4069003029399593E-2</v>
      </c>
      <c r="R41" s="31">
        <v>-2.2520671343835501E-2</v>
      </c>
      <c r="S41" s="27">
        <v>-4.7790621280242201E-4</v>
      </c>
      <c r="T41" s="17">
        <v>8.5580630269564001E-3</v>
      </c>
      <c r="U41" s="27">
        <v>-3.54513766717052E-7</v>
      </c>
      <c r="V41" s="35">
        <v>0.405090208187179</v>
      </c>
      <c r="W41" s="35">
        <v>-8.9899913113460003E-2</v>
      </c>
      <c r="X41" s="35">
        <v>-3.6263799971133E-2</v>
      </c>
      <c r="Y41" s="17">
        <v>-5.0728744984457702E-2</v>
      </c>
      <c r="Z41" s="17">
        <v>-6.7733957176976901E-4</v>
      </c>
      <c r="AA41" s="17">
        <v>1.7364357801528301E-4</v>
      </c>
      <c r="AB41" s="17">
        <v>-3.1620778020501799E-4</v>
      </c>
      <c r="AC41" s="37">
        <v>-4.80781533155527E-2</v>
      </c>
      <c r="AD41" s="37">
        <v>8.1827141949755208E-3</v>
      </c>
      <c r="AE41" s="37">
        <v>-1.6943020217794501E-2</v>
      </c>
      <c r="AF41" s="37">
        <v>-3.5794356901335499E-2</v>
      </c>
      <c r="AG41" s="37">
        <v>0.641193323001646</v>
      </c>
      <c r="AH41" s="37"/>
      <c r="AI41" s="37"/>
      <c r="AJ41" s="37"/>
      <c r="AK41" s="27">
        <v>-0.109669817064093</v>
      </c>
      <c r="AL41" s="27">
        <v>-4.3015259388560802E-2</v>
      </c>
      <c r="AM41" s="35" t="e">
        <v>#NUM!</v>
      </c>
    </row>
    <row r="42" spans="1:39">
      <c r="A42" s="5">
        <f>RiskTab22[[#This Row],[Nr.]]</f>
        <v>41</v>
      </c>
      <c r="B42" t="str">
        <f>RiskTab22[[#This Row],[ShortName]]</f>
        <v>Tencent</v>
      </c>
      <c r="C42" t="str">
        <f>RiskTab22[[#This Row],[AlphaVantage]]</f>
        <v>TCEHY</v>
      </c>
      <c r="D42" s="24">
        <v>1079.9502402196299</v>
      </c>
      <c r="E42" s="33">
        <v>1.69245803355089E-2</v>
      </c>
      <c r="F42" s="20" t="s">
        <v>125</v>
      </c>
      <c r="G42" s="7">
        <v>1.0232391289315901</v>
      </c>
      <c r="H42" s="7">
        <v>1.0309741029878801</v>
      </c>
      <c r="I42" s="17">
        <v>0.201586080282883</v>
      </c>
      <c r="J42" s="17">
        <v>0.120165800495953</v>
      </c>
      <c r="K42" s="17">
        <v>8.1420279786930103E-2</v>
      </c>
      <c r="L42" s="1">
        <v>1.14719803154728E-2</v>
      </c>
      <c r="M42" s="1">
        <v>1.13817113282495E-2</v>
      </c>
      <c r="N42" s="1">
        <v>-2.67297141350516E-2</v>
      </c>
      <c r="O42" s="1">
        <v>-2.6519387394821299E-2</v>
      </c>
      <c r="P42" s="1">
        <v>-2.97669129506806E-2</v>
      </c>
      <c r="Q42" s="27">
        <v>-2.94779868808101E-2</v>
      </c>
      <c r="R42" s="31">
        <v>-4.2091910241132499E-2</v>
      </c>
      <c r="S42" s="27">
        <v>-7.1557334193740596E-4</v>
      </c>
      <c r="T42" s="17">
        <v>1.2814066016844001E-2</v>
      </c>
      <c r="U42" s="27">
        <v>-6.6259843767605401E-7</v>
      </c>
      <c r="V42" s="35">
        <v>0.75712754838353402</v>
      </c>
      <c r="W42" s="35">
        <v>-4.10401085980929E-2</v>
      </c>
      <c r="X42" s="35">
        <v>-2.94133792364379E-2</v>
      </c>
      <c r="Y42" s="17">
        <v>-3.4447995706291597E-2</v>
      </c>
      <c r="Z42" s="17">
        <v>-1.1650750666448899E-3</v>
      </c>
      <c r="AA42" s="17">
        <v>1.1944447763057299E-4</v>
      </c>
      <c r="AB42" s="17">
        <v>-2.65915169648553E-4</v>
      </c>
      <c r="AC42" s="37">
        <v>-6.8532786585297503E-2</v>
      </c>
      <c r="AD42" s="37">
        <v>7.0260390328109098E-3</v>
      </c>
      <c r="AE42" s="37">
        <v>-1.56418312371794E-2</v>
      </c>
      <c r="AF42" s="37">
        <v>-2.6473142936811501E-2</v>
      </c>
      <c r="AG42" s="37">
        <v>0.47422007152525097</v>
      </c>
      <c r="AH42" s="37"/>
      <c r="AI42" s="37"/>
      <c r="AJ42" s="37"/>
      <c r="AK42" s="27">
        <v>-6.8532786585286901E-2</v>
      </c>
      <c r="AL42" s="27">
        <v>-3.2522854683111398E-2</v>
      </c>
      <c r="AM42" s="35" t="e">
        <v>#NUM!</v>
      </c>
    </row>
    <row r="43" spans="1:39">
      <c r="A43" s="5">
        <f>RiskTab22[[#This Row],[Nr.]]</f>
        <v>42</v>
      </c>
      <c r="B43" t="str">
        <f>RiskTab22[[#This Row],[ShortName]]</f>
        <v>Amphenol</v>
      </c>
      <c r="C43" t="str">
        <f>RiskTab22[[#This Row],[AlphaVantage]]</f>
        <v>APH</v>
      </c>
      <c r="D43" s="24">
        <v>860.56108442004097</v>
      </c>
      <c r="E43" s="33">
        <v>1.3486394710109701E-2</v>
      </c>
      <c r="F43" s="20" t="s">
        <v>125</v>
      </c>
      <c r="G43" s="7">
        <v>1.62909868133294</v>
      </c>
      <c r="H43" s="7">
        <v>1.6582298234512201</v>
      </c>
      <c r="I43" s="17">
        <v>-0.49219264806448298</v>
      </c>
      <c r="J43" s="17">
        <v>0.32259034976197298</v>
      </c>
      <c r="K43" s="17">
        <v>-0.81478299782645602</v>
      </c>
      <c r="L43" s="1">
        <v>2.3986762656595099E-2</v>
      </c>
      <c r="M43" s="1">
        <v>2.40780317479833E-2</v>
      </c>
      <c r="N43" s="1">
        <v>-5.5889156989866497E-2</v>
      </c>
      <c r="O43" s="1">
        <v>-5.6101813972801E-2</v>
      </c>
      <c r="P43" s="1">
        <v>-6.0968562190584802E-2</v>
      </c>
      <c r="Q43" s="27">
        <v>-6.1094648176163301E-2</v>
      </c>
      <c r="R43" s="31">
        <v>-3.4676677205155E-2</v>
      </c>
      <c r="S43" s="27">
        <v>-4.6975450157088499E-4</v>
      </c>
      <c r="T43" s="17">
        <v>8.4120869826443696E-3</v>
      </c>
      <c r="U43" s="27">
        <v>-5.4587002605104701E-7</v>
      </c>
      <c r="V43" s="35">
        <v>0.62374616518812698</v>
      </c>
      <c r="W43" s="35">
        <v>-4.4166929717917497E-2</v>
      </c>
      <c r="X43" s="35">
        <v>-3.3290088465440799E-2</v>
      </c>
      <c r="Y43" s="17">
        <v>-4.1671650873962601E-2</v>
      </c>
      <c r="Z43" s="17">
        <v>-8.7268526672910202E-4</v>
      </c>
      <c r="AA43" s="17">
        <v>2.7854549086579099E-4</v>
      </c>
      <c r="AB43" s="17">
        <v>-2.4342322715593701E-4</v>
      </c>
      <c r="AC43" s="37">
        <v>-6.4420511553639107E-2</v>
      </c>
      <c r="AD43" s="37">
        <v>2.05618722999912E-2</v>
      </c>
      <c r="AE43" s="37">
        <v>-1.7969191660823201E-2</v>
      </c>
      <c r="AF43" s="37">
        <v>-2.4233961135947401E-2</v>
      </c>
      <c r="AG43" s="37">
        <v>0.43410904442513099</v>
      </c>
      <c r="AH43" s="37"/>
      <c r="AI43" s="37"/>
      <c r="AJ43" s="37"/>
      <c r="AK43" s="27">
        <v>-6.4420511553588994E-2</v>
      </c>
      <c r="AL43" s="27">
        <v>-3.66409221871066E-2</v>
      </c>
      <c r="AM43" s="35" t="e">
        <v>#NUM!</v>
      </c>
    </row>
    <row r="44" spans="1:39">
      <c r="A44" s="5">
        <f>RiskTab22[[#This Row],[Nr.]]</f>
        <v>43</v>
      </c>
      <c r="B44" t="str">
        <f>RiskTab22[[#This Row],[ShortName]]</f>
        <v>JD.com</v>
      </c>
      <c r="C44" t="str">
        <f>RiskTab22[[#This Row],[AlphaVantage]]</f>
        <v>JD</v>
      </c>
      <c r="D44" s="24"/>
      <c r="E44" s="33"/>
      <c r="F44" s="20" t="s">
        <v>128</v>
      </c>
      <c r="G44" s="7">
        <v>0.745714291714623</v>
      </c>
      <c r="H44" s="7">
        <v>0.74398443387577995</v>
      </c>
      <c r="I44" s="17">
        <v>0.42804947957567302</v>
      </c>
      <c r="J44" s="17">
        <v>2.74416041684271E-2</v>
      </c>
      <c r="K44" s="17">
        <v>0.40060787540724602</v>
      </c>
      <c r="L44" s="1">
        <v>1.26312200501476E-2</v>
      </c>
      <c r="M44" s="1">
        <v>1.2549410360151199E-2</v>
      </c>
      <c r="N44" s="1">
        <v>-2.9430742716844E-2</v>
      </c>
      <c r="O44" s="1">
        <v>-2.92401261391524E-2</v>
      </c>
      <c r="P44" s="1">
        <v>-3.0831330241122001E-2</v>
      </c>
      <c r="Q44" s="27">
        <v>-3.11172339119111E-2</v>
      </c>
      <c r="R44" s="31">
        <v>-2.1867152910949199E-2</v>
      </c>
      <c r="S44" s="27">
        <v>0</v>
      </c>
      <c r="T44" s="17">
        <v>0</v>
      </c>
      <c r="U44" s="27"/>
      <c r="V44" s="35"/>
      <c r="W44" s="35">
        <v>-3.8875504533400301E-2</v>
      </c>
      <c r="X44" s="35">
        <v>-3.2636394181139297E-2</v>
      </c>
      <c r="Y44" s="17">
        <v>-3.6454002374907098E-2</v>
      </c>
      <c r="Z44" s="17">
        <v>0</v>
      </c>
      <c r="AA44" s="17">
        <v>0</v>
      </c>
      <c r="AB44" s="17">
        <v>0</v>
      </c>
      <c r="AC44" s="37">
        <v>-3.7403981131992801E-2</v>
      </c>
      <c r="AD44" s="37">
        <v>-3.8257936564067702E-3</v>
      </c>
      <c r="AE44" s="37">
        <v>-2.0854308936208401E-2</v>
      </c>
      <c r="AF44" s="37"/>
      <c r="AG44" s="37"/>
      <c r="AH44" s="37"/>
      <c r="AI44" s="37"/>
      <c r="AJ44" s="37"/>
      <c r="AK44" s="27">
        <v>-3.8995898452835097E-2</v>
      </c>
      <c r="AL44" s="27">
        <v>-3.6175828417187403E-2</v>
      </c>
      <c r="AM44" s="35"/>
    </row>
    <row r="45" spans="1:39">
      <c r="A45" s="5">
        <f>RiskTab22[[#This Row],[Nr.]]</f>
        <v>44</v>
      </c>
      <c r="B45" t="str">
        <f>RiskTab22[[#This Row],[ShortName]]</f>
        <v>Softbank</v>
      </c>
      <c r="C45" t="str">
        <f>RiskTab22[[#This Row],[AlphaVantage]]</f>
        <v>SFBTF</v>
      </c>
      <c r="D45" s="24"/>
      <c r="E45" s="33"/>
      <c r="F45" s="20" t="s">
        <v>125</v>
      </c>
      <c r="G45" s="7">
        <v>1.3474687556117999</v>
      </c>
      <c r="H45" s="7">
        <v>1.34883379165162</v>
      </c>
      <c r="I45" s="17">
        <v>0.242944035193674</v>
      </c>
      <c r="J45" s="17">
        <v>0.2284945967975</v>
      </c>
      <c r="K45" s="17">
        <v>1.4449438396174401E-2</v>
      </c>
      <c r="L45" s="1">
        <v>2.06280145539007E-2</v>
      </c>
      <c r="M45" s="1">
        <v>2.0512480824187E-2</v>
      </c>
      <c r="N45" s="1">
        <v>-4.8063273910588698E-2</v>
      </c>
      <c r="O45" s="1">
        <v>-4.7794080320355703E-2</v>
      </c>
      <c r="P45" s="1">
        <v>-4.9464207229440102E-2</v>
      </c>
      <c r="Q45" s="27">
        <v>-4.9503004507618201E-2</v>
      </c>
      <c r="R45" s="31">
        <v>-5.5087544931983E-2</v>
      </c>
      <c r="S45" s="27">
        <v>0</v>
      </c>
      <c r="T45" s="17">
        <v>0</v>
      </c>
      <c r="U45" s="27"/>
      <c r="V45" s="35"/>
      <c r="W45" s="35">
        <v>-0.208677320653709</v>
      </c>
      <c r="X45" s="35">
        <v>-0.14375957666921699</v>
      </c>
      <c r="Y45" s="17">
        <v>-0.16575446181749301</v>
      </c>
      <c r="Z45" s="17">
        <v>0</v>
      </c>
      <c r="AA45" s="17">
        <v>0</v>
      </c>
      <c r="AB45" s="17">
        <v>0</v>
      </c>
      <c r="AC45" s="37">
        <v>-7.1495792144489603E-2</v>
      </c>
      <c r="AD45" s="37">
        <v>9.1666267446358501E-2</v>
      </c>
      <c r="AE45" s="37">
        <v>-2.2499848760113801E-2</v>
      </c>
      <c r="AF45" s="37"/>
      <c r="AG45" s="37"/>
      <c r="AH45" s="37"/>
      <c r="AI45" s="37"/>
      <c r="AJ45" s="37"/>
      <c r="AK45" s="27">
        <v>-0.23945482531110401</v>
      </c>
      <c r="AL45" s="27">
        <v>-0.15898025254395501</v>
      </c>
      <c r="AM45" s="35">
        <v>-0.20511058023942799</v>
      </c>
    </row>
    <row r="46" spans="1:39">
      <c r="A46" s="5">
        <f>RiskTab22[[#This Row],[Nr.]]</f>
        <v>45</v>
      </c>
      <c r="B46" t="str">
        <f>RiskTab22[[#This Row],[ShortName]]</f>
        <v>Activision Blizzard</v>
      </c>
      <c r="C46" t="str">
        <f>RiskTab22[[#This Row],[AlphaVantage]]</f>
        <v>ATVI</v>
      </c>
      <c r="D46" s="24"/>
      <c r="E46" s="33"/>
      <c r="F46" s="20" t="s">
        <v>125</v>
      </c>
      <c r="G46" s="7">
        <v>1.18590983036196</v>
      </c>
      <c r="H46" s="7">
        <v>1.19589408827613</v>
      </c>
      <c r="I46" s="17">
        <v>-2.5039522485099198E-2</v>
      </c>
      <c r="J46" s="17">
        <v>0.17451592716361999</v>
      </c>
      <c r="K46" s="17">
        <v>-0.19955544964871999</v>
      </c>
      <c r="L46" s="1">
        <v>2.0184940884667501E-2</v>
      </c>
      <c r="M46" s="1">
        <v>2.0018557697379799E-2</v>
      </c>
      <c r="N46" s="1">
        <v>-4.7030912261275301E-2</v>
      </c>
      <c r="O46" s="1">
        <v>-4.6643239434894998E-2</v>
      </c>
      <c r="P46" s="1">
        <v>-6.1029040996818898E-2</v>
      </c>
      <c r="Q46" s="27">
        <v>-6.0407861748325103E-2</v>
      </c>
      <c r="R46" s="31">
        <v>-1.8521827279149101E-2</v>
      </c>
      <c r="S46" s="27">
        <v>0</v>
      </c>
      <c r="T46" s="17">
        <v>0</v>
      </c>
      <c r="U46" s="27"/>
      <c r="V46" s="35"/>
      <c r="W46" s="35">
        <v>-5.75238906919825E-2</v>
      </c>
      <c r="X46" s="35">
        <v>-2.7071171958496801E-2</v>
      </c>
      <c r="Y46" s="17">
        <v>-3.9714113603854899E-2</v>
      </c>
      <c r="Z46" s="17">
        <v>0</v>
      </c>
      <c r="AA46" s="17">
        <v>0</v>
      </c>
      <c r="AB46" s="17">
        <v>0</v>
      </c>
      <c r="AC46" s="37">
        <v>-3.1005498489267501E-2</v>
      </c>
      <c r="AD46" s="37">
        <v>9.1383693710666708E-3</v>
      </c>
      <c r="AE46" s="37">
        <v>-9.4098817617565694E-3</v>
      </c>
      <c r="AF46" s="37"/>
      <c r="AG46" s="37"/>
      <c r="AH46" s="37"/>
      <c r="AI46" s="37"/>
      <c r="AJ46" s="37"/>
      <c r="AK46" s="27">
        <v>-5.8926472002704101E-2</v>
      </c>
      <c r="AL46" s="27">
        <v>-3.0886267408657998E-2</v>
      </c>
      <c r="AM46" s="35" t="e">
        <v>#NUM!</v>
      </c>
    </row>
    <row r="47" spans="1:39">
      <c r="A47" s="5">
        <f>RiskTab22[[#This Row],[Nr.]]</f>
        <v>46</v>
      </c>
      <c r="B47" t="str">
        <f>RiskTab22[[#This Row],[ShortName]]</f>
        <v>Electronic Arts</v>
      </c>
      <c r="C47" t="str">
        <f>RiskTab22[[#This Row],[AlphaVantage]]</f>
        <v>EA</v>
      </c>
      <c r="D47" s="24"/>
      <c r="E47" s="33"/>
      <c r="F47" s="20" t="s">
        <v>125</v>
      </c>
      <c r="G47" s="7">
        <v>1.7752418902187901</v>
      </c>
      <c r="H47" s="7">
        <v>1.7837883119415401</v>
      </c>
      <c r="I47" s="17">
        <v>0.50699553720921997</v>
      </c>
      <c r="J47" s="17">
        <v>0.37141845368433501</v>
      </c>
      <c r="K47" s="17">
        <v>0.13557708352488501</v>
      </c>
      <c r="L47" s="1">
        <v>2.45213650795955E-2</v>
      </c>
      <c r="M47" s="1">
        <v>2.4196622033129299E-2</v>
      </c>
      <c r="N47" s="1">
        <v>-5.7134780635457599E-2</v>
      </c>
      <c r="O47" s="1">
        <v>-5.6378129337191399E-2</v>
      </c>
      <c r="P47" s="1">
        <v>-7.4897598120654399E-2</v>
      </c>
      <c r="Q47" s="27">
        <v>-7.3894653704561095E-2</v>
      </c>
      <c r="R47" s="31">
        <v>-2.9602995065807498E-2</v>
      </c>
      <c r="S47" s="27">
        <v>0</v>
      </c>
      <c r="T47" s="17">
        <v>0</v>
      </c>
      <c r="U47" s="27"/>
      <c r="V47" s="35"/>
      <c r="W47" s="35">
        <v>-3.6570747553311002E-2</v>
      </c>
      <c r="X47" s="35">
        <v>-2.61228798092259E-2</v>
      </c>
      <c r="Y47" s="17">
        <v>-3.1906388755039303E-2</v>
      </c>
      <c r="Z47" s="17">
        <v>0</v>
      </c>
      <c r="AA47" s="17">
        <v>0</v>
      </c>
      <c r="AB47" s="17">
        <v>0</v>
      </c>
      <c r="AC47" s="37">
        <v>-4.5479484144286701E-2</v>
      </c>
      <c r="AD47" s="37">
        <v>3.4287851589751002E-3</v>
      </c>
      <c r="AE47" s="37">
        <v>-1.6851041156674799E-2</v>
      </c>
      <c r="AF47" s="37"/>
      <c r="AG47" s="37"/>
      <c r="AH47" s="37"/>
      <c r="AI47" s="37"/>
      <c r="AJ47" s="37"/>
      <c r="AK47" s="27">
        <v>-4.54794841442894E-2</v>
      </c>
      <c r="AL47" s="27">
        <v>-3.0322452920616E-2</v>
      </c>
      <c r="AM47" s="35" t="e">
        <v>#NUM!</v>
      </c>
    </row>
    <row r="48" spans="1:39">
      <c r="A48" s="5">
        <f>RiskTab22[[#This Row],[Nr.]]</f>
        <v>47</v>
      </c>
      <c r="B48" t="str">
        <f>RiskTab22[[#This Row],[ShortName]]</f>
        <v>NVIDIA</v>
      </c>
      <c r="C48" t="str">
        <f>RiskTab22[[#This Row],[AlphaVantage]]</f>
        <v>NVDA</v>
      </c>
      <c r="D48" s="24"/>
      <c r="E48" s="33"/>
      <c r="F48" s="20" t="s">
        <v>125</v>
      </c>
      <c r="G48" s="7">
        <v>0.90302201512407798</v>
      </c>
      <c r="H48" s="7">
        <v>0.90569538762746804</v>
      </c>
      <c r="I48" s="17">
        <v>4.3524576276401401E-3</v>
      </c>
      <c r="J48" s="17">
        <v>7.9999899042233799E-2</v>
      </c>
      <c r="K48" s="17">
        <v>-7.5647441414593605E-2</v>
      </c>
      <c r="L48" s="1">
        <v>1.11316888534011E-2</v>
      </c>
      <c r="M48" s="1">
        <v>1.1067066019979499E-2</v>
      </c>
      <c r="N48" s="1">
        <v>-2.5936835028424601E-2</v>
      </c>
      <c r="O48" s="1">
        <v>-2.5786263826552198E-2</v>
      </c>
      <c r="P48" s="1">
        <v>-3.1141520519771801E-2</v>
      </c>
      <c r="Q48" s="27">
        <v>-3.2060992586049497E-2</v>
      </c>
      <c r="R48" s="31">
        <v>-2.3688386026043898E-2</v>
      </c>
      <c r="S48" s="27">
        <v>0</v>
      </c>
      <c r="T48" s="17">
        <v>0</v>
      </c>
      <c r="U48" s="27"/>
      <c r="V48" s="35"/>
      <c r="W48" s="35">
        <v>-3.85942394285139E-2</v>
      </c>
      <c r="X48" s="35">
        <v>-3.2900345049103198E-2</v>
      </c>
      <c r="Y48" s="17">
        <v>-3.6417561691541998E-2</v>
      </c>
      <c r="Z48" s="17">
        <v>0</v>
      </c>
      <c r="AA48" s="17">
        <v>0</v>
      </c>
      <c r="AB48" s="17">
        <v>0</v>
      </c>
      <c r="AC48" s="37">
        <v>-3.85807470063197E-2</v>
      </c>
      <c r="AD48" s="37">
        <v>3.9688557954758296E-3</v>
      </c>
      <c r="AE48" s="37">
        <v>-1.7749233996349999E-2</v>
      </c>
      <c r="AF48" s="37"/>
      <c r="AG48" s="37"/>
      <c r="AH48" s="37"/>
      <c r="AI48" s="37"/>
      <c r="AJ48" s="37"/>
      <c r="AK48" s="27">
        <v>-3.8995898452835097E-2</v>
      </c>
      <c r="AL48" s="27">
        <v>-3.5827845588417902E-2</v>
      </c>
      <c r="AM48" s="35" t="e">
        <v>#NUM!</v>
      </c>
    </row>
    <row r="49" spans="1:39">
      <c r="A49" s="5">
        <f>RiskTab22[[#This Row],[Nr.]]</f>
        <v>48</v>
      </c>
      <c r="B49" t="str">
        <f>RiskTab22[[#This Row],[ShortName]]</f>
        <v>Gaming ETF</v>
      </c>
      <c r="C49" t="str">
        <f>RiskTab22[[#This Row],[AlphaVantage]]</f>
        <v>BJK</v>
      </c>
      <c r="D49" s="24"/>
      <c r="E49" s="33"/>
      <c r="F49" s="20" t="s">
        <v>125</v>
      </c>
      <c r="G49" s="7">
        <v>1.44873566002878</v>
      </c>
      <c r="H49" s="7">
        <v>1.4144555821198299</v>
      </c>
      <c r="I49" s="17">
        <v>0.326314453483181</v>
      </c>
      <c r="J49" s="17">
        <v>0.26232901832460798</v>
      </c>
      <c r="K49" s="17">
        <v>6.3985435158573398E-2</v>
      </c>
      <c r="L49" s="1">
        <v>2.44334792294814E-2</v>
      </c>
      <c r="M49" s="1">
        <v>2.40093245718511E-2</v>
      </c>
      <c r="N49" s="1">
        <v>-5.6930006604691601E-2</v>
      </c>
      <c r="O49" s="1">
        <v>-5.5941726252413101E-2</v>
      </c>
      <c r="P49" s="1">
        <v>-7.6750215901951899E-2</v>
      </c>
      <c r="Q49" s="27">
        <v>-8.1330051378147097E-2</v>
      </c>
      <c r="R49" s="31">
        <v>-0.11344774180791301</v>
      </c>
      <c r="S49" s="27">
        <v>0</v>
      </c>
      <c r="T49" s="17">
        <v>0</v>
      </c>
      <c r="U49" s="27"/>
      <c r="V49" s="35"/>
      <c r="W49" s="35">
        <v>-0.29125983022447699</v>
      </c>
      <c r="X49" s="35">
        <v>-9.2594963268819996E-2</v>
      </c>
      <c r="Y49" s="17">
        <v>-0.157171136942798</v>
      </c>
      <c r="Z49" s="17">
        <v>0</v>
      </c>
      <c r="AA49" s="17">
        <v>0</v>
      </c>
      <c r="AB49" s="17">
        <v>0</v>
      </c>
      <c r="AC49" s="37">
        <v>-0.25664038758963098</v>
      </c>
      <c r="AD49" s="37">
        <v>2.6034575164694901E-2</v>
      </c>
      <c r="AE49" s="37">
        <v>-8.5042862535622293E-2</v>
      </c>
      <c r="AF49" s="37"/>
      <c r="AG49" s="37"/>
      <c r="AH49" s="37"/>
      <c r="AI49" s="37"/>
      <c r="AJ49" s="37"/>
      <c r="AK49" s="27">
        <v>-0.34308001137970701</v>
      </c>
      <c r="AL49" s="27">
        <v>-0.116724461026866</v>
      </c>
      <c r="AM49" s="35" t="e">
        <v>#NUM!</v>
      </c>
    </row>
    <row r="50" spans="1:39">
      <c r="A50" s="5">
        <f>RiskTab22[[#This Row],[Nr.]]</f>
        <v>49</v>
      </c>
      <c r="B50" s="50" t="str">
        <f>RiskTab22[[#This Row],[ShortName]]</f>
        <v>Take-Two Interactive Software Inc</v>
      </c>
      <c r="C50" s="50" t="str">
        <f>RiskTab22[[#This Row],[AlphaVantage]]</f>
        <v>TTWO</v>
      </c>
      <c r="D50" s="24" t="str">
        <f>Table2[[#This Row],[Volume]]</f>
        <v/>
      </c>
      <c r="E50" s="33"/>
      <c r="F50" s="20"/>
      <c r="G50" s="7"/>
      <c r="H50" s="7"/>
      <c r="I50" s="17">
        <f>Table2[[#This Row],[250D.logReturn]]</f>
        <v>9.7876380110824904E-2</v>
      </c>
      <c r="J50" s="17"/>
      <c r="K50" s="17">
        <f>Table22[[#This Row],[250D.logReturn]]-Table22[[#This Row],[std_log_returns_1Y]]</f>
        <v>9.7876380110824904E-2</v>
      </c>
      <c r="L50" s="1"/>
      <c r="M50" s="1"/>
      <c r="N50" s="1"/>
      <c r="O50" s="1"/>
      <c r="P50" s="1"/>
      <c r="Q50" s="27"/>
      <c r="R50" s="31"/>
      <c r="S50" s="27"/>
      <c r="T50" s="17"/>
      <c r="U50" s="27"/>
      <c r="V50" s="35"/>
      <c r="W50" s="35"/>
      <c r="X50" s="35"/>
      <c r="Y50" s="17"/>
      <c r="Z50" s="17"/>
      <c r="AA50" s="17"/>
      <c r="AB50" s="17"/>
      <c r="AC50" s="37"/>
      <c r="AD50" s="37"/>
      <c r="AE50" s="37"/>
      <c r="AF50" s="37"/>
      <c r="AG50" s="37"/>
      <c r="AH50" s="37"/>
      <c r="AI50" s="37"/>
      <c r="AJ50" s="37"/>
      <c r="AK50" s="27"/>
      <c r="AL50" s="27"/>
      <c r="AM50" s="35"/>
    </row>
    <row r="51" spans="1:39">
      <c r="A51" s="5">
        <f>RiskTab22[[#This Row],[Nr.]]</f>
        <v>50</v>
      </c>
      <c r="B51" t="str">
        <f>RiskTab22[[#This Row],[ShortName]]</f>
        <v>Aptiv</v>
      </c>
      <c r="C51" t="str">
        <f>RiskTab22[[#This Row],[AlphaVantage]]</f>
        <v>APTV</v>
      </c>
      <c r="D51" s="24"/>
      <c r="E51" s="33"/>
      <c r="F51" s="20" t="s">
        <v>125</v>
      </c>
      <c r="G51" s="7">
        <v>1.29152241359044</v>
      </c>
      <c r="H51" s="7">
        <v>1.2841851276904099</v>
      </c>
      <c r="I51" s="17">
        <v>9.7876380110824904E-2</v>
      </c>
      <c r="J51" s="17">
        <v>0.20980228927858599</v>
      </c>
      <c r="K51" s="17">
        <v>-0.111925909167761</v>
      </c>
      <c r="L51" s="1">
        <v>1.7341365263903001E-2</v>
      </c>
      <c r="M51" s="1">
        <v>1.7022518205183398E-2</v>
      </c>
      <c r="N51" s="1">
        <v>-4.04053810648939E-2</v>
      </c>
      <c r="O51" s="1">
        <v>-3.9662467418077302E-2</v>
      </c>
      <c r="P51" s="1">
        <v>-4.0399455453967399E-2</v>
      </c>
      <c r="Q51" s="27">
        <v>-4.04315804724091E-2</v>
      </c>
      <c r="R51" s="31">
        <v>-3.8894937531080399E-2</v>
      </c>
      <c r="S51" s="27">
        <v>0</v>
      </c>
      <c r="T51" s="17">
        <v>0</v>
      </c>
      <c r="U51" s="27"/>
      <c r="V51" s="35"/>
      <c r="W51" s="35">
        <v>-4.0964858933008101E-2</v>
      </c>
      <c r="X51" s="35">
        <v>-2.35450294540391E-2</v>
      </c>
      <c r="Y51" s="17">
        <v>-3.1385941600945502E-2</v>
      </c>
      <c r="Z51" s="17">
        <v>0</v>
      </c>
      <c r="AA51" s="17">
        <v>0</v>
      </c>
      <c r="AB51" s="17">
        <v>0</v>
      </c>
      <c r="AC51" s="37">
        <v>-6.5259532103803697E-2</v>
      </c>
      <c r="AD51" s="37">
        <v>1.00678809618756E-2</v>
      </c>
      <c r="AE51" s="37">
        <v>-1.5798106118895299E-2</v>
      </c>
      <c r="AF51" s="37"/>
      <c r="AG51" s="37"/>
      <c r="AH51" s="37"/>
      <c r="AI51" s="37"/>
      <c r="AJ51" s="37"/>
      <c r="AK51" s="27">
        <v>-6.5259532103828705E-2</v>
      </c>
      <c r="AL51" s="27">
        <v>-2.9539184880098501E-2</v>
      </c>
      <c r="AM51" s="35" t="e">
        <v>#NUM!</v>
      </c>
    </row>
    <row r="52" spans="1:39">
      <c r="A52" s="5">
        <f>RiskTab22[[#This Row],[Nr.]]</f>
        <v>51</v>
      </c>
      <c r="B52" t="str">
        <f>RiskTab22[[#This Row],[ShortName]]</f>
        <v>TE Connectivity</v>
      </c>
      <c r="C52" t="str">
        <f>RiskTab22[[#This Row],[AlphaVantage]]</f>
        <v>TEL</v>
      </c>
      <c r="D52" s="24"/>
      <c r="E52" s="33"/>
      <c r="F52" s="20" t="s">
        <v>125</v>
      </c>
      <c r="G52" s="7">
        <v>1.1398608136664901</v>
      </c>
      <c r="H52" s="7">
        <v>1.1569244688153799</v>
      </c>
      <c r="I52" s="17">
        <v>0.15725321598538899</v>
      </c>
      <c r="J52" s="17">
        <v>0.159130428310335</v>
      </c>
      <c r="K52" s="17">
        <v>-1.8772123249460001E-3</v>
      </c>
      <c r="L52" s="1">
        <v>1.2639499798321E-2</v>
      </c>
      <c r="M52" s="1">
        <v>1.26340257571549E-2</v>
      </c>
      <c r="N52" s="1">
        <v>-2.9450034530087901E-2</v>
      </c>
      <c r="O52" s="1">
        <v>-2.9437280014171001E-2</v>
      </c>
      <c r="P52" s="1">
        <v>-3.2951369394037602E-2</v>
      </c>
      <c r="Q52" s="27">
        <v>-3.3307187238341397E-2</v>
      </c>
      <c r="R52" s="31">
        <v>-4.1193705878503198E-2</v>
      </c>
      <c r="S52" s="27">
        <v>0</v>
      </c>
      <c r="T52" s="17">
        <v>0</v>
      </c>
      <c r="U52" s="27"/>
      <c r="V52" s="35"/>
      <c r="W52" s="35">
        <v>-9.8439008841900197E-2</v>
      </c>
      <c r="X52" s="35">
        <v>-4.5713939111486399E-2</v>
      </c>
      <c r="Y52" s="17">
        <v>-6.2371241529564803E-2</v>
      </c>
      <c r="Z52" s="17">
        <v>0</v>
      </c>
      <c r="AA52" s="17">
        <v>0</v>
      </c>
      <c r="AB52" s="17">
        <v>0</v>
      </c>
      <c r="AC52" s="37">
        <v>-6.3776169299368093E-2</v>
      </c>
      <c r="AD52" s="37">
        <v>8.13997189184258E-4</v>
      </c>
      <c r="AE52" s="37">
        <v>-2.7248580439513798E-2</v>
      </c>
      <c r="AF52" s="37"/>
      <c r="AG52" s="37"/>
      <c r="AH52" s="37"/>
      <c r="AI52" s="37"/>
      <c r="AJ52" s="37"/>
      <c r="AK52" s="27">
        <v>-0.11710361474940099</v>
      </c>
      <c r="AL52" s="27">
        <v>-5.1777972520234403E-2</v>
      </c>
      <c r="AM52" s="35" t="e">
        <v>#NUM!</v>
      </c>
    </row>
    <row r="53" spans="1:39">
      <c r="A53" s="5">
        <f>RiskTab22[[#This Row],[Nr.]]</f>
        <v>52</v>
      </c>
      <c r="B53" t="str">
        <f>RiskTab22[[#This Row],[ShortName]]</f>
        <v>Global X- NASDAQ CHINA</v>
      </c>
      <c r="C53" t="str">
        <f>RiskTab22[[#This Row],[AlphaVantage]]</f>
        <v>QQQC</v>
      </c>
      <c r="D53" s="24"/>
      <c r="E53" s="33"/>
      <c r="F53" s="20" t="s">
        <v>125</v>
      </c>
      <c r="G53" s="7">
        <v>1.3200691724231599</v>
      </c>
      <c r="H53" s="7">
        <v>1.3276105137282701</v>
      </c>
      <c r="I53" s="17">
        <v>-4.6510222270033999E-2</v>
      </c>
      <c r="J53" s="17">
        <v>0.21934008523610701</v>
      </c>
      <c r="K53" s="17">
        <v>-0.26585030750614103</v>
      </c>
      <c r="L53" s="1">
        <v>1.6888526087124899E-2</v>
      </c>
      <c r="M53" s="1">
        <v>1.6705172104902001E-2</v>
      </c>
      <c r="N53" s="1">
        <v>-3.9350265783001E-2</v>
      </c>
      <c r="O53" s="1">
        <v>-3.8923051004421803E-2</v>
      </c>
      <c r="P53" s="1">
        <v>-4.3131857229645798E-2</v>
      </c>
      <c r="Q53" s="27">
        <v>-4.2059290426973102E-2</v>
      </c>
      <c r="R53" s="31">
        <v>-1.11458748827426E-2</v>
      </c>
      <c r="S53" s="27">
        <v>0</v>
      </c>
      <c r="T53" s="17">
        <v>0</v>
      </c>
      <c r="U53" s="27"/>
      <c r="V53" s="35"/>
      <c r="W53" s="35">
        <v>-3.7808908695005597E-2</v>
      </c>
      <c r="X53" s="35">
        <v>-2.8901437231341798E-2</v>
      </c>
      <c r="Y53" s="17">
        <v>-3.3396778432910397E-2</v>
      </c>
      <c r="Z53" s="17">
        <v>0</v>
      </c>
      <c r="AA53" s="17">
        <v>0</v>
      </c>
      <c r="AB53" s="17">
        <v>0</v>
      </c>
      <c r="AC53" s="37">
        <v>-3.6711929905643599E-2</v>
      </c>
      <c r="AD53" s="37">
        <v>1.9919279576323601E-2</v>
      </c>
      <c r="AE53" s="37">
        <v>-9.2655065839367997E-3</v>
      </c>
      <c r="AF53" s="37"/>
      <c r="AG53" s="37"/>
      <c r="AH53" s="37"/>
      <c r="AI53" s="37"/>
      <c r="AJ53" s="37"/>
      <c r="AK53" s="27">
        <v>-4.1471210608181999E-2</v>
      </c>
      <c r="AL53" s="27">
        <v>-3.2057008103506597E-2</v>
      </c>
      <c r="AM53" s="35" t="e">
        <v>#NUM!</v>
      </c>
    </row>
    <row r="54" spans="1:39">
      <c r="B54" t="s">
        <v>25</v>
      </c>
      <c r="C54" t="s">
        <v>329</v>
      </c>
      <c r="D54">
        <v>63809.572752230597</v>
      </c>
      <c r="F54" s="19"/>
      <c r="G54" s="19"/>
      <c r="H54" s="19"/>
      <c r="I54" s="17">
        <v>0.56395493597759105</v>
      </c>
      <c r="J54" s="19"/>
      <c r="K54" s="19"/>
      <c r="L54" s="19"/>
      <c r="M54" s="24"/>
      <c r="O54" s="17">
        <v>1.3354217318620101E-3</v>
      </c>
      <c r="P54" s="1">
        <v>-5.5842801262049699E-2</v>
      </c>
      <c r="W54">
        <v>-7.6183971544842896E-2</v>
      </c>
      <c r="X54">
        <v>-4.4464833061930401E-2</v>
      </c>
      <c r="Y54" s="36">
        <v>-5.5824593952054698E-2</v>
      </c>
      <c r="AC54" s="38"/>
      <c r="AD54" s="38"/>
      <c r="AE54" s="38"/>
      <c r="AF54" s="38"/>
      <c r="AG54" s="38"/>
      <c r="AH54" s="38"/>
      <c r="AI54" s="38"/>
      <c r="AJ54" s="38"/>
      <c r="AK54" s="36">
        <v>-7.9623257912534495E-2</v>
      </c>
      <c r="AL54" s="36">
        <v>-5.2562765565736302E-2</v>
      </c>
      <c r="AM54" s="36">
        <v>-6.6871859584268306E-2</v>
      </c>
    </row>
    <row r="55" spans="1:39">
      <c r="AC55" s="38"/>
      <c r="AD55" s="38"/>
      <c r="AE55" s="38"/>
      <c r="AF55" s="38"/>
      <c r="AG55" s="38"/>
      <c r="AH55" s="38"/>
      <c r="AI55" s="38"/>
      <c r="AJ55" s="38"/>
    </row>
    <row r="56" spans="1:39">
      <c r="AC56" s="38"/>
      <c r="AD56" s="38"/>
      <c r="AE56" s="38"/>
      <c r="AF56" s="38"/>
      <c r="AG56" s="38"/>
      <c r="AH56" s="38"/>
      <c r="AI56" s="38"/>
      <c r="AJ56" s="38"/>
    </row>
  </sheetData>
  <conditionalFormatting sqref="R1:R104857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{D67F0BD7-0884-5947-AB75-B25881E557C0}</x14:id>
        </ext>
      </extLst>
    </cfRule>
  </conditionalFormatting>
  <conditionalFormatting sqref="AE1:AM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{8182C1BE-9C44-3B4E-9763-3460494E91BE}</x14:id>
        </ext>
      </extLst>
    </cfRule>
  </conditionalFormatting>
  <conditionalFormatting sqref="AB1:AD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{F8DF88AB-CD84-9449-9779-B75363AFFBF5}</x14:id>
        </ext>
      </extLst>
    </cfRule>
  </conditionalFormatting>
  <conditionalFormatting sqref="Y1:AA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{891549BE-35D4-E341-87AF-9B62359B6DB5}</x14:id>
        </ext>
      </extLst>
    </cfRule>
  </conditionalFormatting>
  <conditionalFormatting sqref="V2:AD1048576 V1:X1">
    <cfRule type="dataBar" priority="2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{CE99A8DA-B16C-404A-A626-8EBB831EFA38}</x14:id>
        </ext>
      </extLst>
    </cfRule>
  </conditionalFormatting>
  <conditionalFormatting sqref="O2:O53">
    <cfRule type="dataBar" priority="2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{01C99C54-6324-6F44-9406-266BBAA703CF}</x14:id>
        </ext>
      </extLst>
    </cfRule>
    <cfRule type="colorScale" priority="260">
      <colorScale>
        <cfvo type="min"/>
        <cfvo type="max"/>
        <color rgb="FFF8696B"/>
        <color rgb="FFFCFCFF"/>
      </colorScale>
    </cfRule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53">
    <cfRule type="colorScale" priority="262">
      <colorScale>
        <cfvo type="min"/>
        <cfvo type="max"/>
        <color rgb="FFF8696B"/>
        <color rgb="FFFCFCFF"/>
      </colorScale>
    </cfRule>
  </conditionalFormatting>
  <conditionalFormatting sqref="P2:P53">
    <cfRule type="dataBar" priority="2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{76A33C2D-0D4E-BD4A-88B2-5CADEC7DA0F6}</x14:id>
        </ext>
      </extLst>
    </cfRule>
    <cfRule type="colorScale" priority="264">
      <colorScale>
        <cfvo type="min"/>
        <cfvo type="max"/>
        <color rgb="FFF8696B"/>
        <color rgb="FFFCFCFF"/>
      </colorScale>
    </cfRule>
  </conditionalFormatting>
  <conditionalFormatting sqref="N2:N53">
    <cfRule type="dataBar" priority="2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{BBA4DEB2-38A5-6C48-B4D9-2A946689E8AB}</x14:id>
        </ext>
      </extLst>
    </cfRule>
    <cfRule type="colorScale" priority="266">
      <colorScale>
        <cfvo type="min"/>
        <cfvo type="max"/>
        <color rgb="FFF8696B"/>
        <color rgb="FFFCFCFF"/>
      </colorScale>
    </cfRule>
  </conditionalFormatting>
  <conditionalFormatting sqref="M2:M53">
    <cfRule type="dataBar" priority="2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{B6FCCB0D-7E44-A845-AFFA-0EC0043D5344}</x14:id>
        </ext>
      </extLst>
    </cfRule>
    <cfRule type="colorScale" priority="268">
      <colorScale>
        <cfvo type="min"/>
        <cfvo type="max"/>
        <color rgb="FFFCFCFF"/>
        <color rgb="FFF8696B"/>
      </colorScale>
    </cfRule>
  </conditionalFormatting>
  <conditionalFormatting sqref="L2:L53">
    <cfRule type="dataBar" priority="2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{9A63E363-FD2A-CE44-87E0-A683832F68E9}</x14:id>
        </ext>
      </extLst>
    </cfRule>
    <cfRule type="colorScale" priority="270">
      <colorScale>
        <cfvo type="min"/>
        <cfvo type="max"/>
        <color rgb="FFFCFCFF"/>
        <color rgb="FFF8696B"/>
      </colorScale>
    </cfRule>
  </conditionalFormatting>
  <conditionalFormatting sqref="K2:K53">
    <cfRule type="dataBar" priority="271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{25D5B502-6233-FF45-A2DA-2DE77C1B4B6C}</x14:id>
        </ext>
      </extLst>
    </cfRule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53">
    <cfRule type="dataBar" priority="2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{7A34D4BD-97C9-D441-B06E-88A959E5D9C5}</x14:id>
        </ext>
      </extLst>
    </cfRule>
  </conditionalFormatting>
  <conditionalFormatting sqref="S2:S53">
    <cfRule type="dataBar" priority="2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{616B73C2-2917-634B-B70F-DA1ECAEB9ED7}</x14:id>
        </ext>
      </extLst>
    </cfRule>
  </conditionalFormatting>
  <conditionalFormatting sqref="I2:I53">
    <cfRule type="dataBar" priority="275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{A5020249-3882-6E47-A710-0D4D09B5187B}</x14:id>
        </ext>
      </extLst>
    </cfRule>
  </conditionalFormatting>
  <conditionalFormatting sqref="T2:T53">
    <cfRule type="dataBar" priority="2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{024633CE-4398-F349-B97B-EC623F0C15FF}</x14:id>
        </ext>
      </extLst>
    </cfRule>
  </conditionalFormatting>
  <conditionalFormatting sqref="AB2:AB53">
    <cfRule type="dataBar" priority="2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{3FF8BC1E-F04E-3540-B626-ACFDFBFD15E3}</x14:id>
        </ext>
      </extLst>
    </cfRule>
  </conditionalFormatting>
  <conditionalFormatting sqref="AG2:AJ5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{D7D938A3-3510-8F47-8D19-941C9C714A92}</x14:id>
        </ext>
      </extLst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7F0BD7-0884-5947-AB75-B25881E557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8182C1BE-9C44-3B4E-9763-3460494E91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AE1:AM1</xm:sqref>
        </x14:conditionalFormatting>
        <x14:conditionalFormatting xmlns:xm="http://schemas.microsoft.com/office/excel/2006/main">
          <x14:cfRule type="dataBar" id="{F8DF88AB-CD84-9449-9779-B75363AFFB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AB1:AD1</xm:sqref>
        </x14:conditionalFormatting>
        <x14:conditionalFormatting xmlns:xm="http://schemas.microsoft.com/office/excel/2006/main">
          <x14:cfRule type="dataBar" id="{891549BE-35D4-E341-87AF-9B62359B6D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Y1:AA1</xm:sqref>
        </x14:conditionalFormatting>
        <x14:conditionalFormatting xmlns:xm="http://schemas.microsoft.com/office/excel/2006/main">
          <x14:cfRule type="dataBar" id="{CE99A8DA-B16C-404A-A626-8EBB831EFA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V2:AD1048576 V1:X1</xm:sqref>
        </x14:conditionalFormatting>
        <x14:conditionalFormatting xmlns:xm="http://schemas.microsoft.com/office/excel/2006/main">
          <x14:cfRule type="dataBar" id="{01C99C54-6324-6F44-9406-266BBAA703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O2:O53</xm:sqref>
        </x14:conditionalFormatting>
        <x14:conditionalFormatting xmlns:xm="http://schemas.microsoft.com/office/excel/2006/main">
          <x14:cfRule type="dataBar" id="{76A33C2D-0D4E-BD4A-88B2-5CADEC7DA0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P2:P53</xm:sqref>
        </x14:conditionalFormatting>
        <x14:conditionalFormatting xmlns:xm="http://schemas.microsoft.com/office/excel/2006/main">
          <x14:cfRule type="dataBar" id="{BBA4DEB2-38A5-6C48-B4D9-2A946689E8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N2:N53</xm:sqref>
        </x14:conditionalFormatting>
        <x14:conditionalFormatting xmlns:xm="http://schemas.microsoft.com/office/excel/2006/main">
          <x14:cfRule type="dataBar" id="{B6FCCB0D-7E44-A845-AFFA-0EC0043D53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M2:M53</xm:sqref>
        </x14:conditionalFormatting>
        <x14:conditionalFormatting xmlns:xm="http://schemas.microsoft.com/office/excel/2006/main">
          <x14:cfRule type="dataBar" id="{9A63E363-FD2A-CE44-87E0-A683832F68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L2:L53</xm:sqref>
        </x14:conditionalFormatting>
        <x14:conditionalFormatting xmlns:xm="http://schemas.microsoft.com/office/excel/2006/main">
          <x14:cfRule type="dataBar" id="{25D5B502-6233-FF45-A2DA-2DE77C1B4B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K2:K53</xm:sqref>
        </x14:conditionalFormatting>
        <x14:conditionalFormatting xmlns:xm="http://schemas.microsoft.com/office/excel/2006/main">
          <x14:cfRule type="dataBar" id="{7A34D4BD-97C9-D441-B06E-88A959E5D9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Q3:Q53</xm:sqref>
        </x14:conditionalFormatting>
        <x14:conditionalFormatting xmlns:xm="http://schemas.microsoft.com/office/excel/2006/main">
          <x14:cfRule type="dataBar" id="{616B73C2-2917-634B-B70F-DA1ECAEB9E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S2:S53</xm:sqref>
        </x14:conditionalFormatting>
        <x14:conditionalFormatting xmlns:xm="http://schemas.microsoft.com/office/excel/2006/main">
          <x14:cfRule type="dataBar" id="{A5020249-3882-6E47-A710-0D4D09B518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I2:I53</xm:sqref>
        </x14:conditionalFormatting>
        <x14:conditionalFormatting xmlns:xm="http://schemas.microsoft.com/office/excel/2006/main">
          <x14:cfRule type="dataBar" id="{024633CE-4398-F349-B97B-EC623F0C15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T2:T53</xm:sqref>
        </x14:conditionalFormatting>
        <x14:conditionalFormatting xmlns:xm="http://schemas.microsoft.com/office/excel/2006/main">
          <x14:cfRule type="dataBar" id="{3FF8BC1E-F04E-3540-B626-ACFDFBFD1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AB2:AB53</xm:sqref>
        </x14:conditionalFormatting>
        <x14:conditionalFormatting xmlns:xm="http://schemas.microsoft.com/office/excel/2006/main">
          <x14:cfRule type="dataBar" id="{D7D938A3-3510-8F47-8D19-941C9C714A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AG2:AJ53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200" zoomScaleNormal="200" zoomScalePageLayoutView="200" workbookViewId="0">
      <selection activeCell="F2" sqref="F2"/>
    </sheetView>
  </sheetViews>
  <sheetFormatPr baseColWidth="10" defaultColWidth="8.83203125" defaultRowHeight="14" x14ac:dyDescent="0"/>
  <cols>
    <col min="1" max="1" width="33" customWidth="1"/>
    <col min="2" max="2" width="11.1640625" customWidth="1"/>
    <col min="3" max="3" width="10.33203125" customWidth="1"/>
    <col min="4" max="4" width="11.1640625" customWidth="1"/>
    <col min="5" max="5" width="10.33203125" customWidth="1"/>
  </cols>
  <sheetData>
    <row r="1" spans="1:6">
      <c r="A1" s="40" t="s">
        <v>0</v>
      </c>
      <c r="B1" s="40" t="s">
        <v>54</v>
      </c>
      <c r="C1" s="40" t="s">
        <v>67</v>
      </c>
      <c r="D1" s="40" t="s">
        <v>121</v>
      </c>
      <c r="E1" s="40" t="s">
        <v>122</v>
      </c>
      <c r="F1" s="41" t="s">
        <v>1</v>
      </c>
    </row>
    <row r="2" spans="1:6">
      <c r="A2" s="42" t="s">
        <v>50</v>
      </c>
      <c r="B2" s="47" t="s">
        <v>20</v>
      </c>
      <c r="C2" s="42" t="s">
        <v>79</v>
      </c>
      <c r="D2" s="42"/>
      <c r="E2" s="42"/>
      <c r="F2" s="43">
        <v>1670</v>
      </c>
    </row>
    <row r="3" spans="1:6">
      <c r="A3" s="42" t="s">
        <v>101</v>
      </c>
      <c r="B3" s="47" t="s">
        <v>100</v>
      </c>
      <c r="C3" s="42" t="s">
        <v>79</v>
      </c>
      <c r="D3" s="42"/>
      <c r="E3" s="42"/>
      <c r="F3" s="43">
        <v>1130</v>
      </c>
    </row>
    <row r="4" spans="1:6">
      <c r="A4" s="3" t="s">
        <v>119</v>
      </c>
      <c r="B4" s="1" t="s">
        <v>120</v>
      </c>
      <c r="C4" s="42" t="s">
        <v>79</v>
      </c>
      <c r="D4" s="48">
        <v>43354</v>
      </c>
      <c r="E4" s="42">
        <v>2.13</v>
      </c>
      <c r="F4" s="43">
        <v>1450</v>
      </c>
    </row>
    <row r="5" spans="1:6">
      <c r="A5" s="44" t="s">
        <v>49</v>
      </c>
      <c r="B5" s="46" t="s">
        <v>21</v>
      </c>
      <c r="C5" s="42" t="s">
        <v>79</v>
      </c>
      <c r="D5" s="42"/>
      <c r="E5" s="42"/>
      <c r="F5" s="45">
        <v>0</v>
      </c>
    </row>
    <row r="6" spans="1:6">
      <c r="A6" t="str">
        <f>RiskTab22[[#This Row],[ShortName]]</f>
        <v>CannTrust</v>
      </c>
      <c r="B6" s="5" t="str">
        <f>RiskTab22[[#This Row],[AlphaVantage]]</f>
        <v>CNTTF</v>
      </c>
      <c r="C6" s="42" t="s">
        <v>79</v>
      </c>
      <c r="D6" s="42"/>
      <c r="E6" s="42"/>
      <c r="F6" s="45">
        <v>810</v>
      </c>
    </row>
    <row r="7" spans="1:6">
      <c r="A7" s="44" t="s">
        <v>48</v>
      </c>
      <c r="B7" s="46" t="s">
        <v>80</v>
      </c>
      <c r="C7" s="42" t="s">
        <v>79</v>
      </c>
      <c r="D7" s="42"/>
      <c r="E7" s="42"/>
      <c r="F7" s="45">
        <v>54</v>
      </c>
    </row>
    <row r="8" spans="1:6">
      <c r="A8" s="3" t="s">
        <v>117</v>
      </c>
      <c r="B8" s="1" t="s">
        <v>118</v>
      </c>
      <c r="C8" s="42" t="s">
        <v>79</v>
      </c>
      <c r="D8" s="42"/>
      <c r="E8" s="42"/>
      <c r="F8" s="45">
        <v>400</v>
      </c>
    </row>
    <row r="9" spans="1:6">
      <c r="A9" s="42" t="s">
        <v>47</v>
      </c>
      <c r="B9" s="47" t="s">
        <v>10</v>
      </c>
      <c r="C9" s="42" t="s">
        <v>78</v>
      </c>
      <c r="D9" s="42"/>
      <c r="E9" s="42"/>
      <c r="F9" s="43">
        <f>173+65</f>
        <v>238</v>
      </c>
    </row>
    <row r="10" spans="1:6">
      <c r="A10" t="s">
        <v>113</v>
      </c>
      <c r="B10" s="47" t="s">
        <v>114</v>
      </c>
      <c r="C10" s="42" t="s">
        <v>79</v>
      </c>
      <c r="D10" s="42"/>
      <c r="E10" s="42"/>
      <c r="F10" s="43">
        <v>270</v>
      </c>
    </row>
    <row r="11" spans="1:6">
      <c r="A11" s="44" t="s">
        <v>46</v>
      </c>
      <c r="B11" s="46" t="s">
        <v>11</v>
      </c>
      <c r="C11" s="42" t="s">
        <v>78</v>
      </c>
      <c r="D11" s="42"/>
      <c r="E11" s="42"/>
      <c r="F11" s="45">
        <v>3140</v>
      </c>
    </row>
    <row r="12" spans="1:6">
      <c r="A12" s="42" t="s">
        <v>45</v>
      </c>
      <c r="B12" s="47" t="s">
        <v>12</v>
      </c>
      <c r="C12" s="42" t="s">
        <v>79</v>
      </c>
      <c r="D12" s="42"/>
      <c r="E12" s="42"/>
      <c r="F12" s="43">
        <v>3246</v>
      </c>
    </row>
    <row r="13" spans="1:6">
      <c r="A13" s="44" t="s">
        <v>44</v>
      </c>
      <c r="B13" s="46" t="s">
        <v>13</v>
      </c>
      <c r="C13" s="42" t="s">
        <v>79</v>
      </c>
      <c r="D13" s="42"/>
      <c r="E13" s="42"/>
      <c r="F13" s="45">
        <v>10</v>
      </c>
    </row>
    <row r="14" spans="1:6">
      <c r="A14" s="42" t="s">
        <v>43</v>
      </c>
      <c r="B14" s="47" t="s">
        <v>29</v>
      </c>
      <c r="C14" s="42" t="s">
        <v>78</v>
      </c>
      <c r="D14" s="42"/>
      <c r="E14" s="42"/>
      <c r="F14" s="43">
        <v>58</v>
      </c>
    </row>
    <row r="15" spans="1:6">
      <c r="A15" s="44" t="s">
        <v>42</v>
      </c>
      <c r="B15" s="46" t="s">
        <v>7</v>
      </c>
      <c r="C15" s="44" t="s">
        <v>78</v>
      </c>
      <c r="D15" s="44"/>
      <c r="E15" s="44"/>
      <c r="F15" s="45">
        <v>13</v>
      </c>
    </row>
    <row r="16" spans="1:6">
      <c r="A16" s="42" t="s">
        <v>41</v>
      </c>
      <c r="B16" s="47"/>
      <c r="C16" s="42" t="s">
        <v>79</v>
      </c>
      <c r="D16" s="42"/>
      <c r="E16" s="42"/>
      <c r="F16" s="43">
        <v>104</v>
      </c>
    </row>
    <row r="17" spans="1:6">
      <c r="A17" s="44" t="s">
        <v>40</v>
      </c>
      <c r="B17" s="46" t="s">
        <v>98</v>
      </c>
      <c r="C17" s="42" t="s">
        <v>79</v>
      </c>
      <c r="D17" s="42"/>
      <c r="E17" s="42"/>
      <c r="F17" s="45">
        <v>2270</v>
      </c>
    </row>
    <row r="18" spans="1:6">
      <c r="A18" s="42" t="s">
        <v>39</v>
      </c>
      <c r="B18" s="47" t="s">
        <v>27</v>
      </c>
      <c r="C18" s="42" t="s">
        <v>79</v>
      </c>
      <c r="D18" s="42"/>
      <c r="E18" s="42"/>
      <c r="F18" s="43">
        <v>155</v>
      </c>
    </row>
    <row r="19" spans="1:6">
      <c r="A19" s="44" t="s">
        <v>38</v>
      </c>
      <c r="B19" s="46" t="s">
        <v>26</v>
      </c>
      <c r="C19" s="42" t="s">
        <v>79</v>
      </c>
      <c r="D19" s="42"/>
      <c r="E19" s="42"/>
      <c r="F19" s="45">
        <v>260</v>
      </c>
    </row>
    <row r="20" spans="1:6">
      <c r="A20" s="42" t="s">
        <v>37</v>
      </c>
      <c r="B20" s="47" t="s">
        <v>5</v>
      </c>
      <c r="C20" s="42" t="s">
        <v>78</v>
      </c>
      <c r="D20" s="42"/>
      <c r="E20" s="42"/>
      <c r="F20" s="43">
        <v>0</v>
      </c>
    </row>
    <row r="21" spans="1:6">
      <c r="A21" s="42" t="s">
        <v>74</v>
      </c>
      <c r="B21" s="47" t="s">
        <v>75</v>
      </c>
      <c r="C21" s="42" t="s">
        <v>79</v>
      </c>
      <c r="D21" s="42"/>
      <c r="E21" s="42"/>
      <c r="F21" s="43">
        <v>165</v>
      </c>
    </row>
    <row r="22" spans="1:6">
      <c r="A22" s="44" t="s">
        <v>53</v>
      </c>
      <c r="B22" s="46" t="s">
        <v>14</v>
      </c>
      <c r="C22" s="42" t="s">
        <v>78</v>
      </c>
      <c r="D22" s="42"/>
      <c r="E22" s="42"/>
      <c r="F22" s="45">
        <v>48</v>
      </c>
    </row>
    <row r="23" spans="1:6">
      <c r="A23" s="44" t="s">
        <v>52</v>
      </c>
      <c r="B23" s="46" t="s">
        <v>51</v>
      </c>
      <c r="C23" s="44" t="s">
        <v>78</v>
      </c>
      <c r="D23" s="44"/>
      <c r="E23" s="44"/>
      <c r="F23" s="46">
        <v>0</v>
      </c>
    </row>
    <row r="24" spans="1:6">
      <c r="A24" s="44" t="s">
        <v>31</v>
      </c>
      <c r="B24" s="46" t="s">
        <v>15</v>
      </c>
      <c r="C24" s="44" t="s">
        <v>79</v>
      </c>
      <c r="D24" s="44"/>
      <c r="E24" s="44"/>
      <c r="F24" s="45">
        <v>0</v>
      </c>
    </row>
    <row r="25" spans="1:6">
      <c r="A25" s="44" t="s">
        <v>32</v>
      </c>
      <c r="B25" s="46" t="s">
        <v>28</v>
      </c>
      <c r="C25" s="44" t="s">
        <v>79</v>
      </c>
      <c r="D25" s="44"/>
      <c r="E25" s="44"/>
      <c r="F25" s="46">
        <v>214</v>
      </c>
    </row>
    <row r="26" spans="1:6">
      <c r="A26" s="42" t="s">
        <v>33</v>
      </c>
      <c r="B26" s="47" t="s">
        <v>4</v>
      </c>
      <c r="C26" s="42" t="s">
        <v>78</v>
      </c>
      <c r="D26" s="42"/>
      <c r="E26" s="42"/>
      <c r="F26" s="47">
        <v>150</v>
      </c>
    </row>
    <row r="27" spans="1:6">
      <c r="A27" s="44" t="s">
        <v>34</v>
      </c>
      <c r="B27" s="46" t="s">
        <v>6</v>
      </c>
      <c r="C27" s="42" t="s">
        <v>78</v>
      </c>
      <c r="D27" s="42"/>
      <c r="E27" s="42"/>
      <c r="F27" s="45">
        <v>112</v>
      </c>
    </row>
    <row r="28" spans="1:6">
      <c r="A28" s="42" t="s">
        <v>35</v>
      </c>
      <c r="B28" s="47" t="s">
        <v>3</v>
      </c>
      <c r="C28" s="42" t="s">
        <v>78</v>
      </c>
      <c r="D28" s="42"/>
      <c r="E28" s="42"/>
      <c r="F28" s="43">
        <v>62</v>
      </c>
    </row>
    <row r="29" spans="1:6">
      <c r="A29" s="42" t="s">
        <v>36</v>
      </c>
      <c r="B29" s="47" t="s">
        <v>16</v>
      </c>
      <c r="C29" s="42" t="s">
        <v>79</v>
      </c>
      <c r="D29" s="42"/>
      <c r="E29" s="42"/>
      <c r="F29" s="43">
        <v>0</v>
      </c>
    </row>
    <row r="30" spans="1:6">
      <c r="A30" s="42" t="s">
        <v>81</v>
      </c>
      <c r="B30" s="47" t="s">
        <v>82</v>
      </c>
      <c r="C30" s="42" t="s">
        <v>79</v>
      </c>
      <c r="D30" s="42"/>
      <c r="E30" s="42"/>
      <c r="F30" s="43">
        <v>19</v>
      </c>
    </row>
    <row r="31" spans="1:6">
      <c r="A31" s="42" t="s">
        <v>88</v>
      </c>
      <c r="B31" s="47" t="s">
        <v>89</v>
      </c>
      <c r="C31" s="42" t="s">
        <v>79</v>
      </c>
      <c r="D31" s="42"/>
      <c r="E31" s="42"/>
      <c r="F31" s="43">
        <v>13</v>
      </c>
    </row>
    <row r="32" spans="1:6">
      <c r="A32" s="42" t="s">
        <v>86</v>
      </c>
      <c r="B32" s="47" t="s">
        <v>87</v>
      </c>
      <c r="C32" s="42" t="s">
        <v>79</v>
      </c>
      <c r="D32" s="42"/>
      <c r="E32" s="42"/>
      <c r="F32" s="43">
        <v>7</v>
      </c>
    </row>
    <row r="33" spans="1:6">
      <c r="A33" s="42" t="s">
        <v>95</v>
      </c>
      <c r="B33" s="47" t="s">
        <v>96</v>
      </c>
      <c r="C33" s="42" t="s">
        <v>79</v>
      </c>
      <c r="D33" s="42"/>
      <c r="E33" s="42"/>
      <c r="F33" s="43">
        <v>37</v>
      </c>
    </row>
    <row r="34" spans="1:6">
      <c r="A34" s="42" t="s">
        <v>93</v>
      </c>
      <c r="B34" s="47" t="s">
        <v>94</v>
      </c>
      <c r="C34" s="42" t="s">
        <v>79</v>
      </c>
      <c r="D34" s="42"/>
      <c r="E34" s="42"/>
      <c r="F34" s="43">
        <v>38</v>
      </c>
    </row>
    <row r="35" spans="1:6">
      <c r="A35" s="42" t="s">
        <v>63</v>
      </c>
      <c r="B35" s="47" t="s">
        <v>62</v>
      </c>
      <c r="C35" s="42" t="s">
        <v>79</v>
      </c>
      <c r="D35" s="42"/>
      <c r="E35" s="42"/>
      <c r="F35" s="43">
        <v>105</v>
      </c>
    </row>
  </sheetData>
  <conditionalFormatting sqref="A8">
    <cfRule type="expression" dxfId="1" priority="2">
      <formula>#REF!=0</formula>
    </cfRule>
  </conditionalFormatting>
  <conditionalFormatting sqref="A4">
    <cfRule type="expression" dxfId="0" priority="1">
      <formula>#REF!=0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2" sqref="F72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2" sqref="G72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H66" sqref="H66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Id</vt:lpstr>
      <vt:lpstr>Position</vt:lpstr>
      <vt:lpstr>Risk</vt:lpstr>
      <vt:lpstr>DepPositions</vt:lpstr>
      <vt:lpstr>Risk-MSGARCH</vt:lpstr>
      <vt:lpstr>Risk-Backtest</vt:lpstr>
      <vt:lpstr>Performance</vt:lpstr>
      <vt:lpstr>PerformanceBench</vt:lpstr>
      <vt:lpstr>Summary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ml ml</cp:lastModifiedBy>
  <dcterms:created xsi:type="dcterms:W3CDTF">2014-03-07T16:08:25Z</dcterms:created>
  <dcterms:modified xsi:type="dcterms:W3CDTF">2018-10-17T06:50:54Z</dcterms:modified>
</cp:coreProperties>
</file>