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740" firstSheet="7" activeTab="7"/>
  </bookViews>
  <sheets>
    <sheet name="percobaan1" sheetId="1" state="hidden" r:id="rId1"/>
    <sheet name="percobaan2" sheetId="2" state="hidden" r:id="rId2"/>
    <sheet name="ACO" sheetId="5" state="hidden" r:id="rId3"/>
    <sheet name="Sheet3" sheetId="9" state="hidden" r:id="rId4"/>
    <sheet name="TSP ACO 4" sheetId="8" state="hidden" r:id="rId5"/>
    <sheet name="ATSP ACO 6" sheetId="7" state="hidden" r:id="rId6"/>
    <sheet name="ATSP MACO 6" sheetId="10" state="hidden" r:id="rId7"/>
    <sheet name="TSP ACO 5" sheetId="6" r:id="rId8"/>
    <sheet name="TSP MACO 5" sheetId="4" r:id="rId9"/>
    <sheet name="Sheet1" sheetId="11" state="hidden" r:id="rId10"/>
    <sheet name="Sheet2" sheetId="12" state="hidden" r:id="rId11"/>
  </sheets>
  <definedNames>
    <definedName name="_xlnm._FilterDatabase" localSheetId="8" hidden="1">'TSP MACO 5'!$B$10:$B$12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6" l="1"/>
  <c r="AD126" i="12" l="1"/>
  <c r="X139" i="12" s="1"/>
  <c r="AD125" i="12"/>
  <c r="AD124" i="12"/>
  <c r="AD123" i="12"/>
  <c r="X128" i="12" s="1"/>
  <c r="AD122" i="12"/>
  <c r="X143" i="12"/>
  <c r="X142" i="12"/>
  <c r="X140" i="12"/>
  <c r="X138" i="12"/>
  <c r="X137" i="12"/>
  <c r="X135" i="12"/>
  <c r="X134" i="12"/>
  <c r="Y134" i="12" s="1"/>
  <c r="Z134" i="12" s="1"/>
  <c r="X132" i="12"/>
  <c r="X131" i="12"/>
  <c r="X129" i="12"/>
  <c r="X127" i="12"/>
  <c r="Y127" i="12" s="1"/>
  <c r="Z127" i="12" s="1"/>
  <c r="X126" i="12"/>
  <c r="X123" i="12"/>
  <c r="X124" i="12"/>
  <c r="X125" i="12"/>
  <c r="X121" i="12"/>
  <c r="C142" i="12"/>
  <c r="C141" i="12"/>
  <c r="C140" i="12"/>
  <c r="C139" i="12"/>
  <c r="C138" i="12"/>
  <c r="C137" i="12"/>
  <c r="C136" i="12"/>
  <c r="C135" i="12"/>
  <c r="C134" i="12"/>
  <c r="D125" i="12" s="1"/>
  <c r="S140" i="12" s="1"/>
  <c r="C133" i="12"/>
  <c r="D121" i="12" s="1"/>
  <c r="Q132" i="12" l="1"/>
  <c r="S146" i="12"/>
  <c r="T146" i="12" s="1"/>
  <c r="Q141" i="12"/>
  <c r="S139" i="12"/>
  <c r="D122" i="12"/>
  <c r="S138" i="12" s="1"/>
  <c r="O122" i="12"/>
  <c r="S126" i="12"/>
  <c r="S132" i="12"/>
  <c r="O134" i="12"/>
  <c r="O140" i="12"/>
  <c r="T140" i="12" s="1"/>
  <c r="O142" i="12"/>
  <c r="T142" i="12" s="1"/>
  <c r="S147" i="12"/>
  <c r="T147" i="12" s="1"/>
  <c r="S157" i="12"/>
  <c r="T157" i="12" s="1"/>
  <c r="D123" i="12"/>
  <c r="S142" i="12" s="1"/>
  <c r="Q122" i="12"/>
  <c r="P123" i="12"/>
  <c r="O126" i="12"/>
  <c r="Q130" i="12"/>
  <c r="R134" i="12"/>
  <c r="D124" i="12"/>
  <c r="O150" i="12" s="1"/>
  <c r="T150" i="12" s="1"/>
  <c r="R122" i="12"/>
  <c r="P124" i="12"/>
  <c r="P125" i="12"/>
  <c r="P126" i="12"/>
  <c r="O132" i="12"/>
  <c r="S134" i="12"/>
  <c r="Q139" i="12"/>
  <c r="T139" i="12" s="1"/>
  <c r="P141" i="12"/>
  <c r="T141" i="12" s="1"/>
  <c r="Q149" i="12"/>
  <c r="T149" i="12" s="1"/>
  <c r="O155" i="12"/>
  <c r="T155" i="12" s="1"/>
  <c r="S122" i="12"/>
  <c r="Q124" i="12"/>
  <c r="Q125" i="12"/>
  <c r="R126" i="12"/>
  <c r="Y138" i="12"/>
  <c r="Z138" i="12" s="1"/>
  <c r="X144" i="12"/>
  <c r="X133" i="12"/>
  <c r="Y133" i="12" s="1"/>
  <c r="Z133" i="12" s="1"/>
  <c r="Y128" i="12"/>
  <c r="Z128" i="12" s="1"/>
  <c r="X141" i="12"/>
  <c r="X122" i="12"/>
  <c r="Y121" i="12" s="1"/>
  <c r="Z121" i="12" s="1"/>
  <c r="X130" i="12"/>
  <c r="Y130" i="12" s="1"/>
  <c r="Z130" i="12" s="1"/>
  <c r="X136" i="12"/>
  <c r="Y135" i="12" s="1"/>
  <c r="Z135" i="12" s="1"/>
  <c r="Y126" i="12"/>
  <c r="Z126" i="12" s="1"/>
  <c r="H349" i="12"/>
  <c r="H348" i="12"/>
  <c r="D326" i="12"/>
  <c r="D325" i="12"/>
  <c r="D324" i="12"/>
  <c r="D323" i="12"/>
  <c r="D322" i="12"/>
  <c r="D318" i="12"/>
  <c r="D317" i="12"/>
  <c r="D316" i="12"/>
  <c r="D315" i="12"/>
  <c r="D314" i="12"/>
  <c r="Q310" i="12"/>
  <c r="P310" i="12"/>
  <c r="D310" i="12"/>
  <c r="Q309" i="12"/>
  <c r="P309" i="12"/>
  <c r="D309" i="12"/>
  <c r="Q308" i="12"/>
  <c r="P308" i="12"/>
  <c r="D308" i="12"/>
  <c r="Q307" i="12"/>
  <c r="P307" i="12"/>
  <c r="D307" i="12"/>
  <c r="Q306" i="12"/>
  <c r="P306" i="12"/>
  <c r="D306" i="12"/>
  <c r="D302" i="12"/>
  <c r="D301" i="12"/>
  <c r="D300" i="12"/>
  <c r="D299" i="12"/>
  <c r="D298" i="12"/>
  <c r="D283" i="12"/>
  <c r="D282" i="12"/>
  <c r="D281" i="12"/>
  <c r="D280" i="12"/>
  <c r="D279" i="12"/>
  <c r="D275" i="12"/>
  <c r="D274" i="12"/>
  <c r="D273" i="12"/>
  <c r="D272" i="12"/>
  <c r="D271" i="12"/>
  <c r="Q268" i="12"/>
  <c r="P268" i="12"/>
  <c r="Q267" i="12"/>
  <c r="P267" i="12"/>
  <c r="D267" i="12"/>
  <c r="Q266" i="12"/>
  <c r="P266" i="12"/>
  <c r="D266" i="12"/>
  <c r="Q265" i="12"/>
  <c r="P265" i="12"/>
  <c r="D265" i="12"/>
  <c r="Q264" i="12"/>
  <c r="P264" i="12"/>
  <c r="D264" i="12"/>
  <c r="D263" i="12"/>
  <c r="D259" i="12"/>
  <c r="D258" i="12"/>
  <c r="D257" i="12"/>
  <c r="D256" i="12"/>
  <c r="D255" i="12"/>
  <c r="D241" i="12"/>
  <c r="D240" i="12"/>
  <c r="D239" i="12"/>
  <c r="D238" i="12"/>
  <c r="D237" i="12"/>
  <c r="D233" i="12"/>
  <c r="D232" i="12"/>
  <c r="D231" i="12"/>
  <c r="D230" i="12"/>
  <c r="D229" i="12"/>
  <c r="Q226" i="12"/>
  <c r="P226" i="12"/>
  <c r="Q225" i="12"/>
  <c r="P225" i="12"/>
  <c r="D225" i="12"/>
  <c r="Q224" i="12"/>
  <c r="P224" i="12"/>
  <c r="D224" i="12"/>
  <c r="Q223" i="12"/>
  <c r="P223" i="12"/>
  <c r="D223" i="12"/>
  <c r="Q222" i="12"/>
  <c r="P222" i="12"/>
  <c r="D222" i="12"/>
  <c r="D221" i="12"/>
  <c r="D217" i="12"/>
  <c r="D216" i="12"/>
  <c r="D215" i="12"/>
  <c r="D214" i="12"/>
  <c r="D213" i="12"/>
  <c r="D199" i="12"/>
  <c r="D198" i="12"/>
  <c r="D197" i="12"/>
  <c r="D196" i="12"/>
  <c r="D195" i="12"/>
  <c r="D191" i="12"/>
  <c r="D190" i="12"/>
  <c r="D189" i="12"/>
  <c r="D188" i="12"/>
  <c r="D187" i="12"/>
  <c r="Q185" i="12"/>
  <c r="P185" i="12"/>
  <c r="Q184" i="12"/>
  <c r="P184" i="12"/>
  <c r="Q183" i="12"/>
  <c r="P183" i="12"/>
  <c r="D183" i="12"/>
  <c r="Q182" i="12"/>
  <c r="P182" i="12"/>
  <c r="D182" i="12"/>
  <c r="Q181" i="12"/>
  <c r="P181" i="12"/>
  <c r="D181" i="12"/>
  <c r="D180" i="12"/>
  <c r="D179" i="12"/>
  <c r="D175" i="12"/>
  <c r="D174" i="12"/>
  <c r="D173" i="12"/>
  <c r="D172" i="12"/>
  <c r="D171" i="12"/>
  <c r="M158" i="12"/>
  <c r="M157" i="12"/>
  <c r="M156" i="12"/>
  <c r="M155" i="12"/>
  <c r="M154" i="12"/>
  <c r="M150" i="12"/>
  <c r="M149" i="12"/>
  <c r="M148" i="12"/>
  <c r="M147" i="12"/>
  <c r="AC126" i="12"/>
  <c r="M146" i="12"/>
  <c r="AC125" i="12"/>
  <c r="AC124" i="12"/>
  <c r="AC123" i="12"/>
  <c r="AC122" i="12"/>
  <c r="M142" i="12"/>
  <c r="M141" i="12"/>
  <c r="M140" i="12"/>
  <c r="M139" i="12"/>
  <c r="M138" i="12"/>
  <c r="M134" i="12"/>
  <c r="M133" i="12"/>
  <c r="M132" i="12"/>
  <c r="M131" i="12"/>
  <c r="M130" i="12"/>
  <c r="J126" i="12"/>
  <c r="J125" i="12"/>
  <c r="J124" i="12"/>
  <c r="J123" i="12"/>
  <c r="J122" i="12"/>
  <c r="AA107" i="12"/>
  <c r="Y107" i="12"/>
  <c r="W107" i="12"/>
  <c r="U107" i="12"/>
  <c r="S107" i="12"/>
  <c r="Q107" i="12"/>
  <c r="O107" i="12"/>
  <c r="M107" i="12"/>
  <c r="K107" i="12"/>
  <c r="I107" i="12"/>
  <c r="AA106" i="12"/>
  <c r="Y106" i="12"/>
  <c r="W106" i="12"/>
  <c r="U106" i="12"/>
  <c r="S106" i="12"/>
  <c r="Q106" i="12"/>
  <c r="O106" i="12"/>
  <c r="M106" i="12"/>
  <c r="K106" i="12"/>
  <c r="I106" i="12"/>
  <c r="AL105" i="12"/>
  <c r="AK105" i="12"/>
  <c r="AJ105" i="12"/>
  <c r="AI105" i="12"/>
  <c r="AH105" i="12"/>
  <c r="AG105" i="12"/>
  <c r="AF105" i="12"/>
  <c r="AE105" i="12"/>
  <c r="AD105" i="12"/>
  <c r="AO105" i="12" s="1"/>
  <c r="AC105" i="12"/>
  <c r="AM105" i="12" s="1"/>
  <c r="AA105" i="12"/>
  <c r="Y105" i="12"/>
  <c r="W105" i="12"/>
  <c r="U105" i="12"/>
  <c r="S105" i="12"/>
  <c r="Q105" i="12"/>
  <c r="O105" i="12"/>
  <c r="M105" i="12"/>
  <c r="K105" i="12"/>
  <c r="I105" i="12"/>
  <c r="AM104" i="12"/>
  <c r="AL104" i="12"/>
  <c r="AK104" i="12"/>
  <c r="AJ104" i="12"/>
  <c r="AI104" i="12"/>
  <c r="AH104" i="12"/>
  <c r="AG104" i="12"/>
  <c r="AF104" i="12"/>
  <c r="AE104" i="12"/>
  <c r="AD104" i="12"/>
  <c r="AC104" i="12"/>
  <c r="AA104" i="12"/>
  <c r="Y104" i="12"/>
  <c r="Y108" i="12" s="1"/>
  <c r="W104" i="12"/>
  <c r="U104" i="12"/>
  <c r="S104" i="12"/>
  <c r="Q104" i="12"/>
  <c r="O104" i="12"/>
  <c r="M104" i="12"/>
  <c r="K104" i="12"/>
  <c r="I104" i="12"/>
  <c r="AL103" i="12"/>
  <c r="AK103" i="12"/>
  <c r="AJ103" i="12"/>
  <c r="AI103" i="12"/>
  <c r="AH103" i="12"/>
  <c r="AG103" i="12"/>
  <c r="AF103" i="12"/>
  <c r="AE103" i="12"/>
  <c r="AD103" i="12"/>
  <c r="AC103" i="12"/>
  <c r="AM103" i="12" s="1"/>
  <c r="AA103" i="12"/>
  <c r="Y103" i="12"/>
  <c r="W103" i="12"/>
  <c r="U103" i="12"/>
  <c r="S103" i="12"/>
  <c r="Q103" i="12"/>
  <c r="O103" i="12"/>
  <c r="M103" i="12"/>
  <c r="K103" i="12"/>
  <c r="I103" i="12"/>
  <c r="AL102" i="12"/>
  <c r="AK102" i="12"/>
  <c r="AJ102" i="12"/>
  <c r="AI102" i="12"/>
  <c r="AH102" i="12"/>
  <c r="AG102" i="12"/>
  <c r="AF102" i="12"/>
  <c r="AE102" i="12"/>
  <c r="AD102" i="12"/>
  <c r="AC102" i="12"/>
  <c r="AM102" i="12" s="1"/>
  <c r="AA102" i="12"/>
  <c r="Y102" i="12"/>
  <c r="W102" i="12"/>
  <c r="W108" i="12" s="1"/>
  <c r="U102" i="12"/>
  <c r="S102" i="12"/>
  <c r="Q102" i="12"/>
  <c r="O102" i="12"/>
  <c r="O108" i="12" s="1"/>
  <c r="M102" i="12"/>
  <c r="K102" i="12"/>
  <c r="I102" i="12"/>
  <c r="AL101" i="12"/>
  <c r="AK101" i="12"/>
  <c r="AJ101" i="12"/>
  <c r="AI101" i="12"/>
  <c r="AH101" i="12"/>
  <c r="AG101" i="12"/>
  <c r="AF101" i="12"/>
  <c r="AO101" i="12" s="1"/>
  <c r="AE101" i="12"/>
  <c r="AD101" i="12"/>
  <c r="AC101" i="12"/>
  <c r="AM101" i="12" s="1"/>
  <c r="AA98" i="12"/>
  <c r="Y98" i="12"/>
  <c r="W98" i="12"/>
  <c r="U98" i="12"/>
  <c r="S98" i="12"/>
  <c r="Q98" i="12"/>
  <c r="O98" i="12"/>
  <c r="M98" i="12"/>
  <c r="K98" i="12"/>
  <c r="I98" i="12"/>
  <c r="AA97" i="12"/>
  <c r="Y97" i="12"/>
  <c r="W97" i="12"/>
  <c r="U97" i="12"/>
  <c r="S97" i="12"/>
  <c r="Q97" i="12"/>
  <c r="O97" i="12"/>
  <c r="M97" i="12"/>
  <c r="K97" i="12"/>
  <c r="I97" i="12"/>
  <c r="AA96" i="12"/>
  <c r="Y96" i="12"/>
  <c r="W96" i="12"/>
  <c r="U96" i="12"/>
  <c r="S96" i="12"/>
  <c r="Q96" i="12"/>
  <c r="O96" i="12"/>
  <c r="M96" i="12"/>
  <c r="K96" i="12"/>
  <c r="I96" i="12"/>
  <c r="AA95" i="12"/>
  <c r="Y95" i="12"/>
  <c r="W95" i="12"/>
  <c r="U95" i="12"/>
  <c r="S95" i="12"/>
  <c r="Q95" i="12"/>
  <c r="O95" i="12"/>
  <c r="M95" i="12"/>
  <c r="K95" i="12"/>
  <c r="I95" i="12"/>
  <c r="AA94" i="12"/>
  <c r="Y94" i="12"/>
  <c r="W94" i="12"/>
  <c r="U94" i="12"/>
  <c r="S94" i="12"/>
  <c r="Q94" i="12"/>
  <c r="O94" i="12"/>
  <c r="M94" i="12"/>
  <c r="K94" i="12"/>
  <c r="I94" i="12"/>
  <c r="AA93" i="12"/>
  <c r="AA99" i="12" s="1"/>
  <c r="Y93" i="12"/>
  <c r="W93" i="12"/>
  <c r="W99" i="12" s="1"/>
  <c r="U93" i="12"/>
  <c r="U99" i="12" s="1"/>
  <c r="S93" i="12"/>
  <c r="S99" i="12" s="1"/>
  <c r="Q93" i="12"/>
  <c r="Q99" i="12" s="1"/>
  <c r="O93" i="12"/>
  <c r="O99" i="12" s="1"/>
  <c r="M93" i="12"/>
  <c r="M99" i="12" s="1"/>
  <c r="K93" i="12"/>
  <c r="K99" i="12" s="1"/>
  <c r="I93" i="12"/>
  <c r="I99" i="12" s="1"/>
  <c r="AA89" i="12"/>
  <c r="Y89" i="12"/>
  <c r="W89" i="12"/>
  <c r="U89" i="12"/>
  <c r="S89" i="12"/>
  <c r="Q89" i="12"/>
  <c r="O89" i="12"/>
  <c r="M89" i="12"/>
  <c r="K89" i="12"/>
  <c r="I89" i="12"/>
  <c r="AA88" i="12"/>
  <c r="Y88" i="12"/>
  <c r="W88" i="12"/>
  <c r="U88" i="12"/>
  <c r="S88" i="12"/>
  <c r="Q88" i="12"/>
  <c r="O88" i="12"/>
  <c r="M88" i="12"/>
  <c r="K88" i="12"/>
  <c r="I88" i="12"/>
  <c r="AA87" i="12"/>
  <c r="Y87" i="12"/>
  <c r="W87" i="12"/>
  <c r="U87" i="12"/>
  <c r="S87" i="12"/>
  <c r="Q87" i="12"/>
  <c r="O87" i="12"/>
  <c r="M87" i="12"/>
  <c r="K87" i="12"/>
  <c r="I87" i="12"/>
  <c r="AA86" i="12"/>
  <c r="Y86" i="12"/>
  <c r="W86" i="12"/>
  <c r="U86" i="12"/>
  <c r="S86" i="12"/>
  <c r="Q86" i="12"/>
  <c r="O86" i="12"/>
  <c r="M86" i="12"/>
  <c r="K86" i="12"/>
  <c r="I86" i="12"/>
  <c r="AA85" i="12"/>
  <c r="Y85" i="12"/>
  <c r="W85" i="12"/>
  <c r="U85" i="12"/>
  <c r="S85" i="12"/>
  <c r="Q85" i="12"/>
  <c r="O85" i="12"/>
  <c r="M85" i="12"/>
  <c r="K85" i="12"/>
  <c r="I85" i="12"/>
  <c r="AA84" i="12"/>
  <c r="AA90" i="12" s="1"/>
  <c r="Y84" i="12"/>
  <c r="Y90" i="12" s="1"/>
  <c r="W84" i="12"/>
  <c r="W90" i="12" s="1"/>
  <c r="U84" i="12"/>
  <c r="U90" i="12" s="1"/>
  <c r="S84" i="12"/>
  <c r="S90" i="12" s="1"/>
  <c r="Q84" i="12"/>
  <c r="Q90" i="12" s="1"/>
  <c r="O84" i="12"/>
  <c r="O90" i="12" s="1"/>
  <c r="M84" i="12"/>
  <c r="M90" i="12" s="1"/>
  <c r="K84" i="12"/>
  <c r="K90" i="12" s="1"/>
  <c r="I84" i="12"/>
  <c r="I90" i="12" s="1"/>
  <c r="AA80" i="12"/>
  <c r="Y80" i="12"/>
  <c r="W80" i="12"/>
  <c r="U80" i="12"/>
  <c r="S80" i="12"/>
  <c r="Q80" i="12"/>
  <c r="O80" i="12"/>
  <c r="M80" i="12"/>
  <c r="K80" i="12"/>
  <c r="I80" i="12"/>
  <c r="AA79" i="12"/>
  <c r="Y79" i="12"/>
  <c r="W79" i="12"/>
  <c r="U79" i="12"/>
  <c r="S79" i="12"/>
  <c r="Q79" i="12"/>
  <c r="O79" i="12"/>
  <c r="M79" i="12"/>
  <c r="K79" i="12"/>
  <c r="I79" i="12"/>
  <c r="AA78" i="12"/>
  <c r="Y78" i="12"/>
  <c r="W78" i="12"/>
  <c r="U78" i="12"/>
  <c r="S78" i="12"/>
  <c r="Q78" i="12"/>
  <c r="O78" i="12"/>
  <c r="M78" i="12"/>
  <c r="K78" i="12"/>
  <c r="I78" i="12"/>
  <c r="AA77" i="12"/>
  <c r="Y77" i="12"/>
  <c r="W77" i="12"/>
  <c r="U77" i="12"/>
  <c r="S77" i="12"/>
  <c r="Q77" i="12"/>
  <c r="O77" i="12"/>
  <c r="M77" i="12"/>
  <c r="K77" i="12"/>
  <c r="I77" i="12"/>
  <c r="AA76" i="12"/>
  <c r="Y76" i="12"/>
  <c r="W76" i="12"/>
  <c r="U76" i="12"/>
  <c r="S76" i="12"/>
  <c r="Q76" i="12"/>
  <c r="O76" i="12"/>
  <c r="M76" i="12"/>
  <c r="K76" i="12"/>
  <c r="I76" i="12"/>
  <c r="AA75" i="12"/>
  <c r="AA81" i="12" s="1"/>
  <c r="Y75" i="12"/>
  <c r="Y81" i="12" s="1"/>
  <c r="W75" i="12"/>
  <c r="W81" i="12" s="1"/>
  <c r="U75" i="12"/>
  <c r="U81" i="12" s="1"/>
  <c r="S75" i="12"/>
  <c r="S81" i="12" s="1"/>
  <c r="Q75" i="12"/>
  <c r="Q81" i="12" s="1"/>
  <c r="O75" i="12"/>
  <c r="O81" i="12" s="1"/>
  <c r="M75" i="12"/>
  <c r="M81" i="12" s="1"/>
  <c r="K75" i="12"/>
  <c r="K81" i="12" s="1"/>
  <c r="I75" i="12"/>
  <c r="I81" i="12" s="1"/>
  <c r="AA71" i="12"/>
  <c r="Y71" i="12"/>
  <c r="W71" i="12"/>
  <c r="U71" i="12"/>
  <c r="S71" i="12"/>
  <c r="Q71" i="12"/>
  <c r="O71" i="12"/>
  <c r="M71" i="12"/>
  <c r="K71" i="12"/>
  <c r="I71" i="12"/>
  <c r="AA70" i="12"/>
  <c r="Y70" i="12"/>
  <c r="W70" i="12"/>
  <c r="U70" i="12"/>
  <c r="S70" i="12"/>
  <c r="Q70" i="12"/>
  <c r="O70" i="12"/>
  <c r="M70" i="12"/>
  <c r="K70" i="12"/>
  <c r="I70" i="12"/>
  <c r="AA69" i="12"/>
  <c r="Y69" i="12"/>
  <c r="W69" i="12"/>
  <c r="U69" i="12"/>
  <c r="S69" i="12"/>
  <c r="Q69" i="12"/>
  <c r="O69" i="12"/>
  <c r="M69" i="12"/>
  <c r="K69" i="12"/>
  <c r="I69" i="12"/>
  <c r="AA68" i="12"/>
  <c r="Y68" i="12"/>
  <c r="W68" i="12"/>
  <c r="U68" i="12"/>
  <c r="S68" i="12"/>
  <c r="Q68" i="12"/>
  <c r="O68" i="12"/>
  <c r="M68" i="12"/>
  <c r="K68" i="12"/>
  <c r="I68" i="12"/>
  <c r="AA67" i="12"/>
  <c r="Y67" i="12"/>
  <c r="W67" i="12"/>
  <c r="U67" i="12"/>
  <c r="S67" i="12"/>
  <c r="Q67" i="12"/>
  <c r="O67" i="12"/>
  <c r="M67" i="12"/>
  <c r="K67" i="12"/>
  <c r="I67" i="12"/>
  <c r="AA66" i="12"/>
  <c r="AA72" i="12" s="1"/>
  <c r="Y66" i="12"/>
  <c r="Y72" i="12" s="1"/>
  <c r="W66" i="12"/>
  <c r="W72" i="12" s="1"/>
  <c r="U66" i="12"/>
  <c r="U72" i="12" s="1"/>
  <c r="S66" i="12"/>
  <c r="S72" i="12" s="1"/>
  <c r="Q66" i="12"/>
  <c r="Q72" i="12" s="1"/>
  <c r="O66" i="12"/>
  <c r="O72" i="12" s="1"/>
  <c r="M66" i="12"/>
  <c r="M72" i="12" s="1"/>
  <c r="K66" i="12"/>
  <c r="K72" i="12" s="1"/>
  <c r="I66" i="12"/>
  <c r="I72" i="12" s="1"/>
  <c r="AA63" i="12"/>
  <c r="Y63" i="12"/>
  <c r="W63" i="12"/>
  <c r="U63" i="12"/>
  <c r="S63" i="12"/>
  <c r="Q63" i="12"/>
  <c r="O63" i="12"/>
  <c r="M63" i="12"/>
  <c r="K63" i="12"/>
  <c r="I63" i="12"/>
  <c r="AA62" i="12"/>
  <c r="Y62" i="12"/>
  <c r="W62" i="12"/>
  <c r="U62" i="12"/>
  <c r="S62" i="12"/>
  <c r="Q62" i="12"/>
  <c r="O62" i="12"/>
  <c r="M62" i="12"/>
  <c r="K62" i="12"/>
  <c r="I62" i="12"/>
  <c r="AA61" i="12"/>
  <c r="Y61" i="12"/>
  <c r="W61" i="12"/>
  <c r="U61" i="12"/>
  <c r="S61" i="12"/>
  <c r="Q61" i="12"/>
  <c r="O61" i="12"/>
  <c r="M61" i="12"/>
  <c r="K61" i="12"/>
  <c r="I61" i="12"/>
  <c r="AA60" i="12"/>
  <c r="Y60" i="12"/>
  <c r="W60" i="12"/>
  <c r="U60" i="12"/>
  <c r="S60" i="12"/>
  <c r="Q60" i="12"/>
  <c r="O60" i="12"/>
  <c r="M60" i="12"/>
  <c r="K60" i="12"/>
  <c r="I60" i="12"/>
  <c r="AA59" i="12"/>
  <c r="Y59" i="12"/>
  <c r="W59" i="12"/>
  <c r="U59" i="12"/>
  <c r="S59" i="12"/>
  <c r="Q59" i="12"/>
  <c r="O59" i="12"/>
  <c r="M59" i="12"/>
  <c r="K59" i="12"/>
  <c r="I59" i="12"/>
  <c r="AA58" i="12"/>
  <c r="AA64" i="12" s="1"/>
  <c r="Y58" i="12"/>
  <c r="Y64" i="12" s="1"/>
  <c r="W58" i="12"/>
  <c r="W64" i="12" s="1"/>
  <c r="U58" i="12"/>
  <c r="U64" i="12" s="1"/>
  <c r="S58" i="12"/>
  <c r="S64" i="12" s="1"/>
  <c r="Q58" i="12"/>
  <c r="Q64" i="12" s="1"/>
  <c r="O58" i="12"/>
  <c r="O64" i="12" s="1"/>
  <c r="M58" i="12"/>
  <c r="M64" i="12" s="1"/>
  <c r="K58" i="12"/>
  <c r="K64" i="12" s="1"/>
  <c r="I58" i="12"/>
  <c r="I64" i="12" s="1"/>
  <c r="AA54" i="12"/>
  <c r="Y54" i="12"/>
  <c r="W54" i="12"/>
  <c r="U54" i="12"/>
  <c r="S54" i="12"/>
  <c r="Q54" i="12"/>
  <c r="O54" i="12"/>
  <c r="M54" i="12"/>
  <c r="K54" i="12"/>
  <c r="I54" i="12"/>
  <c r="AA53" i="12"/>
  <c r="Y53" i="12"/>
  <c r="W53" i="12"/>
  <c r="U53" i="12"/>
  <c r="S53" i="12"/>
  <c r="Q53" i="12"/>
  <c r="O53" i="12"/>
  <c r="M53" i="12"/>
  <c r="K53" i="12"/>
  <c r="I53" i="12"/>
  <c r="AA52" i="12"/>
  <c r="Y52" i="12"/>
  <c r="W52" i="12"/>
  <c r="U52" i="12"/>
  <c r="S52" i="12"/>
  <c r="Q52" i="12"/>
  <c r="O52" i="12"/>
  <c r="M52" i="12"/>
  <c r="K52" i="12"/>
  <c r="I52" i="12"/>
  <c r="AA51" i="12"/>
  <c r="Y51" i="12"/>
  <c r="W51" i="12"/>
  <c r="U51" i="12"/>
  <c r="S51" i="12"/>
  <c r="Q51" i="12"/>
  <c r="O51" i="12"/>
  <c r="M51" i="12"/>
  <c r="K51" i="12"/>
  <c r="I51" i="12"/>
  <c r="AA50" i="12"/>
  <c r="Y50" i="12"/>
  <c r="W50" i="12"/>
  <c r="U50" i="12"/>
  <c r="S50" i="12"/>
  <c r="Q50" i="12"/>
  <c r="O50" i="12"/>
  <c r="M50" i="12"/>
  <c r="K50" i="12"/>
  <c r="I50" i="12"/>
  <c r="AA49" i="12"/>
  <c r="AA55" i="12" s="1"/>
  <c r="Y49" i="12"/>
  <c r="Y55" i="12" s="1"/>
  <c r="W49" i="12"/>
  <c r="W55" i="12" s="1"/>
  <c r="U49" i="12"/>
  <c r="U55" i="12" s="1"/>
  <c r="S49" i="12"/>
  <c r="S55" i="12" s="1"/>
  <c r="Q49" i="12"/>
  <c r="Q55" i="12" s="1"/>
  <c r="O49" i="12"/>
  <c r="O55" i="12" s="1"/>
  <c r="M49" i="12"/>
  <c r="M55" i="12" s="1"/>
  <c r="K49" i="12"/>
  <c r="K55" i="12" s="1"/>
  <c r="I49" i="12"/>
  <c r="I55" i="12" s="1"/>
  <c r="AA44" i="12"/>
  <c r="Y44" i="12"/>
  <c r="W44" i="12"/>
  <c r="U44" i="12"/>
  <c r="S44" i="12"/>
  <c r="Q44" i="12"/>
  <c r="O44" i="12"/>
  <c r="M44" i="12"/>
  <c r="K44" i="12"/>
  <c r="I44" i="12"/>
  <c r="AA43" i="12"/>
  <c r="Y43" i="12"/>
  <c r="W43" i="12"/>
  <c r="U43" i="12"/>
  <c r="S43" i="12"/>
  <c r="Q43" i="12"/>
  <c r="O43" i="12"/>
  <c r="M43" i="12"/>
  <c r="K43" i="12"/>
  <c r="I43" i="12"/>
  <c r="AA42" i="12"/>
  <c r="Y42" i="12"/>
  <c r="W42" i="12"/>
  <c r="U42" i="12"/>
  <c r="S42" i="12"/>
  <c r="Q42" i="12"/>
  <c r="O42" i="12"/>
  <c r="M42" i="12"/>
  <c r="K42" i="12"/>
  <c r="I42" i="12"/>
  <c r="AA41" i="12"/>
  <c r="Y41" i="12"/>
  <c r="Y46" i="12" s="1"/>
  <c r="W41" i="12"/>
  <c r="U41" i="12"/>
  <c r="S41" i="12"/>
  <c r="Q41" i="12"/>
  <c r="Q46" i="12" s="1"/>
  <c r="O41" i="12"/>
  <c r="O46" i="12" s="1"/>
  <c r="M41" i="12"/>
  <c r="K41" i="12"/>
  <c r="I41" i="12"/>
  <c r="I46" i="12" s="1"/>
  <c r="AA40" i="12"/>
  <c r="AA46" i="12" s="1"/>
  <c r="Y40" i="12"/>
  <c r="W40" i="12"/>
  <c r="U40" i="12"/>
  <c r="U46" i="12" s="1"/>
  <c r="S40" i="12"/>
  <c r="S46" i="12" s="1"/>
  <c r="Q40" i="12"/>
  <c r="O40" i="12"/>
  <c r="M40" i="12"/>
  <c r="M46" i="12" s="1"/>
  <c r="K40" i="12"/>
  <c r="K46" i="12" s="1"/>
  <c r="I40" i="12"/>
  <c r="AA39" i="12"/>
  <c r="Y39" i="12"/>
  <c r="W39" i="12"/>
  <c r="U39" i="12"/>
  <c r="S39" i="12"/>
  <c r="Q39" i="12"/>
  <c r="O39" i="12"/>
  <c r="M39" i="12"/>
  <c r="K39" i="12"/>
  <c r="I39" i="12"/>
  <c r="AA35" i="12"/>
  <c r="Y35" i="12"/>
  <c r="W35" i="12"/>
  <c r="U35" i="12"/>
  <c r="S35" i="12"/>
  <c r="Q35" i="12"/>
  <c r="O35" i="12"/>
  <c r="M35" i="12"/>
  <c r="K35" i="12"/>
  <c r="I35" i="12"/>
  <c r="AA34" i="12"/>
  <c r="Y34" i="12"/>
  <c r="W34" i="12"/>
  <c r="U34" i="12"/>
  <c r="S34" i="12"/>
  <c r="Q34" i="12"/>
  <c r="O34" i="12"/>
  <c r="M34" i="12"/>
  <c r="K34" i="12"/>
  <c r="I34" i="12"/>
  <c r="AA33" i="12"/>
  <c r="Y33" i="12"/>
  <c r="W33" i="12"/>
  <c r="U33" i="12"/>
  <c r="S33" i="12"/>
  <c r="Q33" i="12"/>
  <c r="O33" i="12"/>
  <c r="M33" i="12"/>
  <c r="K33" i="12"/>
  <c r="I33" i="12"/>
  <c r="AA32" i="12"/>
  <c r="Y32" i="12"/>
  <c r="W32" i="12"/>
  <c r="U32" i="12"/>
  <c r="S32" i="12"/>
  <c r="Q32" i="12"/>
  <c r="O32" i="12"/>
  <c r="O36" i="12" s="1"/>
  <c r="M32" i="12"/>
  <c r="K32" i="12"/>
  <c r="I32" i="12"/>
  <c r="AA31" i="12"/>
  <c r="Y31" i="12"/>
  <c r="W31" i="12"/>
  <c r="U31" i="12"/>
  <c r="S31" i="12"/>
  <c r="Q31" i="12"/>
  <c r="O31" i="12"/>
  <c r="M31" i="12"/>
  <c r="K31" i="12"/>
  <c r="I31" i="12"/>
  <c r="AA30" i="12"/>
  <c r="Y30" i="12"/>
  <c r="Y36" i="12" s="1"/>
  <c r="W30" i="12"/>
  <c r="W36" i="12" s="1"/>
  <c r="U30" i="12"/>
  <c r="S30" i="12"/>
  <c r="Q30" i="12"/>
  <c r="Q36" i="12" s="1"/>
  <c r="O30" i="12"/>
  <c r="M30" i="12"/>
  <c r="K30" i="12"/>
  <c r="I30" i="12"/>
  <c r="I36" i="12" s="1"/>
  <c r="AA26" i="12"/>
  <c r="Y26" i="12"/>
  <c r="W26" i="12"/>
  <c r="U26" i="12"/>
  <c r="S26" i="12"/>
  <c r="Q26" i="12"/>
  <c r="O26" i="12"/>
  <c r="M26" i="12"/>
  <c r="K26" i="12"/>
  <c r="I26" i="12"/>
  <c r="AA25" i="12"/>
  <c r="Y25" i="12"/>
  <c r="W25" i="12"/>
  <c r="U25" i="12"/>
  <c r="S25" i="12"/>
  <c r="Q25" i="12"/>
  <c r="O25" i="12"/>
  <c r="M25" i="12"/>
  <c r="K25" i="12"/>
  <c r="I25" i="12"/>
  <c r="AA24" i="12"/>
  <c r="Y24" i="12"/>
  <c r="W24" i="12"/>
  <c r="U24" i="12"/>
  <c r="S24" i="12"/>
  <c r="Q24" i="12"/>
  <c r="O24" i="12"/>
  <c r="M24" i="12"/>
  <c r="K24" i="12"/>
  <c r="I24" i="12"/>
  <c r="AA23" i="12"/>
  <c r="Y23" i="12"/>
  <c r="W23" i="12"/>
  <c r="U23" i="12"/>
  <c r="S23" i="12"/>
  <c r="Q23" i="12"/>
  <c r="O23" i="12"/>
  <c r="M23" i="12"/>
  <c r="K23" i="12"/>
  <c r="K27" i="12" s="1"/>
  <c r="I23" i="12"/>
  <c r="AA22" i="12"/>
  <c r="Y22" i="12"/>
  <c r="W22" i="12"/>
  <c r="U22" i="12"/>
  <c r="S22" i="12"/>
  <c r="Q22" i="12"/>
  <c r="O22" i="12"/>
  <c r="K22" i="12"/>
  <c r="I22" i="12"/>
  <c r="AA21" i="12"/>
  <c r="Y21" i="12"/>
  <c r="Y27" i="12" s="1"/>
  <c r="W21" i="12"/>
  <c r="U21" i="12"/>
  <c r="S21" i="12"/>
  <c r="Q21" i="12"/>
  <c r="Q27" i="12" s="1"/>
  <c r="O21" i="12"/>
  <c r="M21" i="12"/>
  <c r="K21" i="12"/>
  <c r="I21" i="12"/>
  <c r="I27" i="12" s="1"/>
  <c r="AA17" i="12"/>
  <c r="Y17" i="12"/>
  <c r="W17" i="12"/>
  <c r="U17" i="12"/>
  <c r="S17" i="12"/>
  <c r="Q17" i="12"/>
  <c r="O17" i="12"/>
  <c r="M17" i="12"/>
  <c r="K17" i="12"/>
  <c r="I17" i="12"/>
  <c r="AA16" i="12"/>
  <c r="Y16" i="12"/>
  <c r="W16" i="12"/>
  <c r="U16" i="12"/>
  <c r="S16" i="12"/>
  <c r="Q16" i="12"/>
  <c r="O16" i="12"/>
  <c r="M16" i="12"/>
  <c r="K16" i="12"/>
  <c r="I16" i="12"/>
  <c r="AA15" i="12"/>
  <c r="Y15" i="12"/>
  <c r="W15" i="12"/>
  <c r="U15" i="12"/>
  <c r="S15" i="12"/>
  <c r="Q15" i="12"/>
  <c r="O15" i="12"/>
  <c r="M15" i="12"/>
  <c r="K15" i="12"/>
  <c r="I15" i="12"/>
  <c r="AA14" i="12"/>
  <c r="Y14" i="12"/>
  <c r="W14" i="12"/>
  <c r="U14" i="12"/>
  <c r="S14" i="12"/>
  <c r="Q14" i="12"/>
  <c r="O14" i="12"/>
  <c r="M14" i="12"/>
  <c r="K14" i="12"/>
  <c r="I14" i="12"/>
  <c r="AA13" i="12"/>
  <c r="Y13" i="12"/>
  <c r="W13" i="12"/>
  <c r="U13" i="12"/>
  <c r="S13" i="12"/>
  <c r="Q13" i="12"/>
  <c r="O13" i="12"/>
  <c r="M13" i="12"/>
  <c r="K13" i="12"/>
  <c r="I13" i="12"/>
  <c r="AA12" i="12"/>
  <c r="Y12" i="12"/>
  <c r="Y18" i="12" s="1"/>
  <c r="W12" i="12"/>
  <c r="W18" i="12" s="1"/>
  <c r="U12" i="12"/>
  <c r="S12" i="12"/>
  <c r="Q12" i="12"/>
  <c r="Q18" i="12" s="1"/>
  <c r="O12" i="12"/>
  <c r="O18" i="12" s="1"/>
  <c r="M12" i="12"/>
  <c r="M18" i="12" s="1"/>
  <c r="K12" i="12"/>
  <c r="I12" i="12"/>
  <c r="I18" i="12" s="1"/>
  <c r="AA8" i="12"/>
  <c r="Y8" i="12"/>
  <c r="W8" i="12"/>
  <c r="U8" i="12"/>
  <c r="S8" i="12"/>
  <c r="Q8" i="12"/>
  <c r="O8" i="12"/>
  <c r="M8" i="12"/>
  <c r="K8" i="12"/>
  <c r="I8" i="12"/>
  <c r="AA7" i="12"/>
  <c r="Y7" i="12"/>
  <c r="W7" i="12"/>
  <c r="U7" i="12"/>
  <c r="S7" i="12"/>
  <c r="Q7" i="12"/>
  <c r="O7" i="12"/>
  <c r="M7" i="12"/>
  <c r="K7" i="12"/>
  <c r="I7" i="12"/>
  <c r="AA6" i="12"/>
  <c r="Y6" i="12"/>
  <c r="W6" i="12"/>
  <c r="U6" i="12"/>
  <c r="S6" i="12"/>
  <c r="Q6" i="12"/>
  <c r="O6" i="12"/>
  <c r="M6" i="12"/>
  <c r="K6" i="12"/>
  <c r="I6" i="12"/>
  <c r="AA5" i="12"/>
  <c r="Y5" i="12"/>
  <c r="W5" i="12"/>
  <c r="U5" i="12"/>
  <c r="S5" i="12"/>
  <c r="Q5" i="12"/>
  <c r="O5" i="12"/>
  <c r="M5" i="12"/>
  <c r="K5" i="12"/>
  <c r="I5" i="12"/>
  <c r="AA4" i="12"/>
  <c r="Y4" i="12"/>
  <c r="W4" i="12"/>
  <c r="U4" i="12"/>
  <c r="S4" i="12"/>
  <c r="Q4" i="12"/>
  <c r="O4" i="12"/>
  <c r="M4" i="12"/>
  <c r="K4" i="12"/>
  <c r="I4" i="12"/>
  <c r="AA3" i="12"/>
  <c r="Y3" i="12"/>
  <c r="Y9" i="12" s="1"/>
  <c r="W3" i="12"/>
  <c r="W9" i="12" s="1"/>
  <c r="U3" i="12"/>
  <c r="S3" i="12"/>
  <c r="Q3" i="12"/>
  <c r="Q9" i="12" s="1"/>
  <c r="O3" i="12"/>
  <c r="O9" i="12" s="1"/>
  <c r="M3" i="12"/>
  <c r="M9" i="12" s="1"/>
  <c r="K3" i="12"/>
  <c r="K9" i="12" s="1"/>
  <c r="I3" i="12"/>
  <c r="I9" i="12" s="1"/>
  <c r="M88" i="11"/>
  <c r="N88" i="11" s="1"/>
  <c r="M86" i="11"/>
  <c r="M84" i="11"/>
  <c r="M82" i="11"/>
  <c r="N82" i="11" s="1"/>
  <c r="M79" i="11"/>
  <c r="M77" i="11"/>
  <c r="M65" i="11"/>
  <c r="M64" i="11"/>
  <c r="D57" i="11"/>
  <c r="M81" i="11" s="1"/>
  <c r="D56" i="11"/>
  <c r="M80" i="11" s="1"/>
  <c r="D55" i="11"/>
  <c r="M74" i="11" s="1"/>
  <c r="D54" i="11"/>
  <c r="M66" i="11" s="1"/>
  <c r="D53" i="11"/>
  <c r="M63" i="11" s="1"/>
  <c r="N63" i="11" s="1"/>
  <c r="C53" i="11"/>
  <c r="V34" i="11"/>
  <c r="C65" i="11"/>
  <c r="Y352" i="11"/>
  <c r="Y351" i="11"/>
  <c r="Y350" i="11"/>
  <c r="Y349" i="11"/>
  <c r="Y348" i="11"/>
  <c r="D338" i="11"/>
  <c r="M352" i="11" s="1"/>
  <c r="C338" i="11"/>
  <c r="D337" i="11"/>
  <c r="M348" i="11" s="1"/>
  <c r="C337" i="11"/>
  <c r="D336" i="11"/>
  <c r="M343" i="11" s="1"/>
  <c r="C336" i="11"/>
  <c r="D335" i="11"/>
  <c r="M361" i="11" s="1"/>
  <c r="N361" i="11" s="1"/>
  <c r="C335" i="11"/>
  <c r="D334" i="11"/>
  <c r="M347" i="11" s="1"/>
  <c r="C334" i="11"/>
  <c r="W329" i="11"/>
  <c r="K329" i="11"/>
  <c r="W328" i="11"/>
  <c r="K328" i="11"/>
  <c r="W327" i="11"/>
  <c r="K327" i="11"/>
  <c r="W326" i="11"/>
  <c r="K326" i="11"/>
  <c r="W325" i="11"/>
  <c r="K325" i="11"/>
  <c r="V319" i="11"/>
  <c r="K319" i="11"/>
  <c r="V318" i="11"/>
  <c r="K318" i="11"/>
  <c r="V317" i="11"/>
  <c r="K317" i="11"/>
  <c r="V316" i="11"/>
  <c r="K316" i="11"/>
  <c r="V315" i="11"/>
  <c r="K315" i="11"/>
  <c r="V309" i="11"/>
  <c r="K309" i="11"/>
  <c r="V308" i="11"/>
  <c r="K308" i="11"/>
  <c r="V307" i="11"/>
  <c r="K307" i="11"/>
  <c r="V306" i="11"/>
  <c r="K306" i="11"/>
  <c r="V305" i="11"/>
  <c r="K305" i="11"/>
  <c r="M294" i="11"/>
  <c r="Y284" i="11"/>
  <c r="Y283" i="11"/>
  <c r="Y282" i="11"/>
  <c r="Y281" i="11"/>
  <c r="Y280" i="11"/>
  <c r="M275" i="11"/>
  <c r="D270" i="11"/>
  <c r="C270" i="11"/>
  <c r="D269" i="11"/>
  <c r="M291" i="11" s="1"/>
  <c r="C269" i="11"/>
  <c r="D268" i="11"/>
  <c r="C268" i="11"/>
  <c r="D267" i="11"/>
  <c r="M287" i="11" s="1"/>
  <c r="C267" i="11"/>
  <c r="D266" i="11"/>
  <c r="M286" i="11" s="1"/>
  <c r="N286" i="11" s="1"/>
  <c r="C266" i="11"/>
  <c r="W263" i="11"/>
  <c r="K263" i="11"/>
  <c r="W262" i="11"/>
  <c r="K262" i="11"/>
  <c r="W261" i="11"/>
  <c r="K261" i="11"/>
  <c r="W260" i="11"/>
  <c r="K260" i="11"/>
  <c r="W259" i="11"/>
  <c r="K259" i="11"/>
  <c r="V253" i="11"/>
  <c r="K253" i="11"/>
  <c r="V252" i="11"/>
  <c r="K252" i="11"/>
  <c r="V251" i="11"/>
  <c r="K251" i="11"/>
  <c r="V250" i="11"/>
  <c r="K250" i="11"/>
  <c r="V249" i="11"/>
  <c r="K249" i="11"/>
  <c r="V243" i="11"/>
  <c r="K243" i="11"/>
  <c r="V242" i="11"/>
  <c r="K242" i="11"/>
  <c r="V241" i="11"/>
  <c r="K241" i="11"/>
  <c r="V240" i="11"/>
  <c r="K240" i="11"/>
  <c r="V239" i="11"/>
  <c r="K239" i="11"/>
  <c r="R222" i="11"/>
  <c r="S221" i="11"/>
  <c r="R221" i="11"/>
  <c r="R220" i="11"/>
  <c r="R219" i="11"/>
  <c r="R218" i="11"/>
  <c r="M212" i="11"/>
  <c r="C204" i="11"/>
  <c r="D196" i="11"/>
  <c r="C196" i="11"/>
  <c r="D195" i="11"/>
  <c r="M207" i="11" s="1"/>
  <c r="C195" i="11"/>
  <c r="D194" i="11"/>
  <c r="C194" i="11"/>
  <c r="D193" i="11"/>
  <c r="M223" i="11" s="1"/>
  <c r="C193" i="11"/>
  <c r="D192" i="11"/>
  <c r="C192" i="11"/>
  <c r="W187" i="11"/>
  <c r="K187" i="11"/>
  <c r="W186" i="11"/>
  <c r="K186" i="11"/>
  <c r="W185" i="11"/>
  <c r="K185" i="11"/>
  <c r="W184" i="11"/>
  <c r="K184" i="11"/>
  <c r="W183" i="11"/>
  <c r="K183" i="11"/>
  <c r="V177" i="11"/>
  <c r="K177" i="11"/>
  <c r="V176" i="11"/>
  <c r="K176" i="11"/>
  <c r="V175" i="11"/>
  <c r="K175" i="11"/>
  <c r="V174" i="11"/>
  <c r="K174" i="11"/>
  <c r="V173" i="11"/>
  <c r="K173" i="11"/>
  <c r="V167" i="11"/>
  <c r="K167" i="11"/>
  <c r="V166" i="11"/>
  <c r="K166" i="11"/>
  <c r="V165" i="11"/>
  <c r="K165" i="11"/>
  <c r="V164" i="11"/>
  <c r="K164" i="11"/>
  <c r="V163" i="11"/>
  <c r="K163" i="11"/>
  <c r="Z144" i="11"/>
  <c r="Y144" i="11"/>
  <c r="Y143" i="11"/>
  <c r="Y142" i="11"/>
  <c r="Y141" i="11"/>
  <c r="Y140" i="11"/>
  <c r="M136" i="11"/>
  <c r="D128" i="11"/>
  <c r="C128" i="11"/>
  <c r="D127" i="11"/>
  <c r="M149" i="11" s="1"/>
  <c r="C127" i="11"/>
  <c r="D126" i="11"/>
  <c r="M152" i="11" s="1"/>
  <c r="C126" i="11"/>
  <c r="D125" i="11"/>
  <c r="C125" i="11"/>
  <c r="D124" i="11"/>
  <c r="M143" i="11" s="1"/>
  <c r="C124" i="11"/>
  <c r="W118" i="11"/>
  <c r="K118" i="11"/>
  <c r="W117" i="11"/>
  <c r="K117" i="11"/>
  <c r="W116" i="11"/>
  <c r="K116" i="11"/>
  <c r="W115" i="11"/>
  <c r="K115" i="11"/>
  <c r="W114" i="11"/>
  <c r="K114" i="11"/>
  <c r="V108" i="11"/>
  <c r="K108" i="11"/>
  <c r="V107" i="11"/>
  <c r="K107" i="11"/>
  <c r="V106" i="11"/>
  <c r="K106" i="11"/>
  <c r="V105" i="11"/>
  <c r="K105" i="11"/>
  <c r="V104" i="11"/>
  <c r="K104" i="11"/>
  <c r="V98" i="11"/>
  <c r="K98" i="11"/>
  <c r="V97" i="11"/>
  <c r="K97" i="11"/>
  <c r="V96" i="11"/>
  <c r="K96" i="11"/>
  <c r="V95" i="11"/>
  <c r="K95" i="11"/>
  <c r="V94" i="11"/>
  <c r="K94" i="11"/>
  <c r="C57" i="11"/>
  <c r="C56" i="11"/>
  <c r="C55" i="11"/>
  <c r="C54" i="11"/>
  <c r="K48" i="11"/>
  <c r="K47" i="11"/>
  <c r="V46" i="11"/>
  <c r="K46" i="11"/>
  <c r="V45" i="11"/>
  <c r="K45" i="11"/>
  <c r="V44" i="11"/>
  <c r="K44" i="11"/>
  <c r="V43" i="11"/>
  <c r="V42" i="11"/>
  <c r="V38" i="11"/>
  <c r="K38" i="11"/>
  <c r="V37" i="11"/>
  <c r="K37" i="11"/>
  <c r="V36" i="11"/>
  <c r="K36" i="11"/>
  <c r="V35" i="11"/>
  <c r="K35" i="11"/>
  <c r="K34" i="11"/>
  <c r="V28" i="11"/>
  <c r="V27" i="11"/>
  <c r="D27" i="11"/>
  <c r="AA24" i="11" s="1"/>
  <c r="AB24" i="11" s="1"/>
  <c r="V26" i="11"/>
  <c r="D26" i="11"/>
  <c r="M27" i="11" s="1"/>
  <c r="V25" i="11"/>
  <c r="D25" i="11"/>
  <c r="N35" i="11" s="1"/>
  <c r="V24" i="11"/>
  <c r="D24" i="11"/>
  <c r="Y38" i="11" s="1"/>
  <c r="D23" i="11"/>
  <c r="O38" i="11" s="1"/>
  <c r="M344" i="11" l="1"/>
  <c r="Z349" i="11"/>
  <c r="Z351" i="11"/>
  <c r="M357" i="11"/>
  <c r="M35" i="11"/>
  <c r="Q35" i="11" s="1"/>
  <c r="P38" i="11"/>
  <c r="P45" i="11"/>
  <c r="AA25" i="11"/>
  <c r="AB25" i="11" s="1"/>
  <c r="L48" i="11"/>
  <c r="M68" i="11"/>
  <c r="M69" i="11"/>
  <c r="M75" i="11"/>
  <c r="S27" i="12"/>
  <c r="AA27" i="12"/>
  <c r="K36" i="12"/>
  <c r="S36" i="12"/>
  <c r="AA36" i="12"/>
  <c r="AO102" i="12"/>
  <c r="AP102" i="12" s="1"/>
  <c r="AO103" i="12"/>
  <c r="AP103" i="12" s="1"/>
  <c r="Y140" i="12"/>
  <c r="Z140" i="12" s="1"/>
  <c r="Q133" i="12"/>
  <c r="Q158" i="12"/>
  <c r="T158" i="12" s="1"/>
  <c r="P133" i="12"/>
  <c r="O125" i="12"/>
  <c r="T125" i="12" s="1"/>
  <c r="Q131" i="12"/>
  <c r="S124" i="12"/>
  <c r="S130" i="12"/>
  <c r="M208" i="11"/>
  <c r="S219" i="11"/>
  <c r="M292" i="11"/>
  <c r="M359" i="11"/>
  <c r="P35" i="11"/>
  <c r="L46" i="11"/>
  <c r="Z36" i="11"/>
  <c r="M67" i="11"/>
  <c r="N65" i="11" s="1"/>
  <c r="O65" i="11" s="1"/>
  <c r="M70" i="11"/>
  <c r="M76" i="11"/>
  <c r="M78" i="11"/>
  <c r="N77" i="11" s="1"/>
  <c r="O77" i="11" s="1"/>
  <c r="M85" i="11"/>
  <c r="N84" i="11" s="1"/>
  <c r="O84" i="11" s="1"/>
  <c r="S9" i="12"/>
  <c r="AA9" i="12"/>
  <c r="K18" i="12"/>
  <c r="S18" i="12"/>
  <c r="AA18" i="12"/>
  <c r="M27" i="12"/>
  <c r="U27" i="12"/>
  <c r="M36" i="12"/>
  <c r="U36" i="12"/>
  <c r="I108" i="12"/>
  <c r="Q108" i="12"/>
  <c r="R133" i="12"/>
  <c r="R123" i="12"/>
  <c r="T123" i="12" s="1"/>
  <c r="T132" i="12"/>
  <c r="Q123" i="12"/>
  <c r="P154" i="12"/>
  <c r="T154" i="12" s="1"/>
  <c r="S131" i="12"/>
  <c r="O124" i="12"/>
  <c r="T124" i="12" s="1"/>
  <c r="Q138" i="12"/>
  <c r="T138" i="12" s="1"/>
  <c r="O130" i="12"/>
  <c r="T130" i="12" s="1"/>
  <c r="S123" i="12"/>
  <c r="R156" i="12"/>
  <c r="T156" i="12" s="1"/>
  <c r="P131" i="12"/>
  <c r="T131" i="12" s="1"/>
  <c r="Z348" i="11"/>
  <c r="M351" i="11"/>
  <c r="Z352" i="11"/>
  <c r="O63" i="11"/>
  <c r="P46" i="11"/>
  <c r="W26" i="11"/>
  <c r="AB26" i="11" s="1"/>
  <c r="X34" i="11"/>
  <c r="X37" i="11"/>
  <c r="O62" i="11"/>
  <c r="M71" i="11"/>
  <c r="M73" i="11"/>
  <c r="U9" i="12"/>
  <c r="U18" i="12"/>
  <c r="W46" i="12"/>
  <c r="O148" i="12"/>
  <c r="T148" i="12" s="1"/>
  <c r="T134" i="12"/>
  <c r="T122" i="12"/>
  <c r="L36" i="11"/>
  <c r="L24" i="11"/>
  <c r="M151" i="11"/>
  <c r="M279" i="11"/>
  <c r="M342" i="11"/>
  <c r="M355" i="11"/>
  <c r="L38" i="11"/>
  <c r="Q38" i="11" s="1"/>
  <c r="N45" i="11"/>
  <c r="Q45" i="11" s="1"/>
  <c r="W28" i="11"/>
  <c r="AB28" i="11" s="1"/>
  <c r="W35" i="11"/>
  <c r="M72" i="11"/>
  <c r="M87" i="11"/>
  <c r="O27" i="12"/>
  <c r="W27" i="12"/>
  <c r="AO104" i="12"/>
  <c r="T126" i="12"/>
  <c r="R125" i="12"/>
  <c r="AB72" i="12"/>
  <c r="AB36" i="12"/>
  <c r="AB46" i="12"/>
  <c r="AB55" i="12"/>
  <c r="AB64" i="12"/>
  <c r="AB81" i="12"/>
  <c r="AB90" i="12"/>
  <c r="AB9" i="12"/>
  <c r="AB18" i="12"/>
  <c r="AB27" i="12"/>
  <c r="F310" i="12"/>
  <c r="G307" i="12"/>
  <c r="M307" i="12" s="1"/>
  <c r="G306" i="12"/>
  <c r="I302" i="12"/>
  <c r="F301" i="12"/>
  <c r="K301" i="12" s="1"/>
  <c r="I300" i="12"/>
  <c r="M300" i="12" s="1"/>
  <c r="F299" i="12"/>
  <c r="J298" i="12"/>
  <c r="H294" i="12"/>
  <c r="I293" i="12"/>
  <c r="H292" i="12"/>
  <c r="J291" i="12"/>
  <c r="G290" i="12"/>
  <c r="I283" i="12"/>
  <c r="F282" i="12"/>
  <c r="G281" i="12"/>
  <c r="J280" i="12"/>
  <c r="H279" i="12"/>
  <c r="F275" i="12"/>
  <c r="G274" i="12"/>
  <c r="F273" i="12"/>
  <c r="F272" i="12"/>
  <c r="F271" i="12"/>
  <c r="G267" i="12"/>
  <c r="M267" i="12" s="1"/>
  <c r="G266" i="12"/>
  <c r="G259" i="12"/>
  <c r="H257" i="12"/>
  <c r="G255" i="12"/>
  <c r="F251" i="12"/>
  <c r="I250" i="12"/>
  <c r="F249" i="12"/>
  <c r="H248" i="12"/>
  <c r="F247" i="12"/>
  <c r="F225" i="12"/>
  <c r="H222" i="12"/>
  <c r="M222" i="12" s="1"/>
  <c r="F217" i="12"/>
  <c r="I216" i="12"/>
  <c r="M216" i="12" s="1"/>
  <c r="F215" i="12"/>
  <c r="I214" i="12"/>
  <c r="M214" i="12" s="1"/>
  <c r="F213" i="12"/>
  <c r="J209" i="12"/>
  <c r="M209" i="12" s="1"/>
  <c r="G208" i="12"/>
  <c r="J207" i="12"/>
  <c r="M207" i="12" s="1"/>
  <c r="H206" i="12"/>
  <c r="I205" i="12"/>
  <c r="M205" i="12" s="1"/>
  <c r="G326" i="12"/>
  <c r="J325" i="12"/>
  <c r="F324" i="12"/>
  <c r="H323" i="12"/>
  <c r="I322" i="12"/>
  <c r="F318" i="12"/>
  <c r="F317" i="12"/>
  <c r="G316" i="12"/>
  <c r="F315" i="12"/>
  <c r="G314" i="12"/>
  <c r="H308" i="12"/>
  <c r="M308" i="12" s="1"/>
  <c r="F307" i="12"/>
  <c r="H302" i="12"/>
  <c r="H300" i="12"/>
  <c r="G298" i="12"/>
  <c r="F294" i="12"/>
  <c r="H293" i="12"/>
  <c r="G292" i="12"/>
  <c r="I291" i="12"/>
  <c r="F290" i="12"/>
  <c r="F267" i="12"/>
  <c r="G264" i="12"/>
  <c r="M264" i="12" s="1"/>
  <c r="F259" i="12"/>
  <c r="I258" i="12"/>
  <c r="M258" i="12" s="1"/>
  <c r="F257" i="12"/>
  <c r="H256" i="12"/>
  <c r="M256" i="12" s="1"/>
  <c r="F255" i="12"/>
  <c r="J251" i="12"/>
  <c r="M251" i="12" s="1"/>
  <c r="H250" i="12"/>
  <c r="J249" i="12"/>
  <c r="M249" i="12" s="1"/>
  <c r="G248" i="12"/>
  <c r="J247" i="12"/>
  <c r="M247" i="12" s="1"/>
  <c r="H223" i="12"/>
  <c r="M223" i="12" s="1"/>
  <c r="G222" i="12"/>
  <c r="K222" i="12" s="1"/>
  <c r="G221" i="12"/>
  <c r="M221" i="12" s="1"/>
  <c r="G216" i="12"/>
  <c r="H214" i="12"/>
  <c r="H209" i="12"/>
  <c r="F208" i="12"/>
  <c r="I207" i="12"/>
  <c r="G206" i="12"/>
  <c r="H205" i="12"/>
  <c r="H309" i="12"/>
  <c r="M309" i="12" s="1"/>
  <c r="G308" i="12"/>
  <c r="F302" i="12"/>
  <c r="I301" i="12"/>
  <c r="M301" i="12" s="1"/>
  <c r="G300" i="12"/>
  <c r="I299" i="12"/>
  <c r="M299" i="12" s="1"/>
  <c r="F298" i="12"/>
  <c r="J294" i="12"/>
  <c r="M294" i="12" s="1"/>
  <c r="G293" i="12"/>
  <c r="M293" i="12" s="1"/>
  <c r="J292" i="12"/>
  <c r="M292" i="12" s="1"/>
  <c r="G291" i="12"/>
  <c r="J290" i="12"/>
  <c r="H265" i="12"/>
  <c r="M265" i="12" s="1"/>
  <c r="F264" i="12"/>
  <c r="G263" i="12"/>
  <c r="M263" i="12" s="1"/>
  <c r="H258" i="12"/>
  <c r="G256" i="12"/>
  <c r="H251" i="12"/>
  <c r="G250" i="12"/>
  <c r="I249" i="12"/>
  <c r="F248" i="12"/>
  <c r="I247" i="12"/>
  <c r="G224" i="12"/>
  <c r="M224" i="12" s="1"/>
  <c r="F223" i="12"/>
  <c r="F221" i="12"/>
  <c r="K221" i="12" s="1"/>
  <c r="H217" i="12"/>
  <c r="M217" i="12" s="1"/>
  <c r="F216" i="12"/>
  <c r="K216" i="12" s="1"/>
  <c r="I215" i="12"/>
  <c r="M215" i="12" s="1"/>
  <c r="G214" i="12"/>
  <c r="H213" i="12"/>
  <c r="M213" i="12" s="1"/>
  <c r="G209" i="12"/>
  <c r="J208" i="12"/>
  <c r="M208" i="12" s="1"/>
  <c r="H207" i="12"/>
  <c r="J206" i="12"/>
  <c r="M206" i="12" s="1"/>
  <c r="G205" i="12"/>
  <c r="G199" i="12"/>
  <c r="J198" i="12"/>
  <c r="H197" i="12"/>
  <c r="F196" i="12"/>
  <c r="I195" i="12"/>
  <c r="F191" i="12"/>
  <c r="F190" i="12"/>
  <c r="I292" i="12"/>
  <c r="H266" i="12"/>
  <c r="M266" i="12" s="1"/>
  <c r="F265" i="12"/>
  <c r="K265" i="12" s="1"/>
  <c r="H259" i="12"/>
  <c r="M259" i="12" s="1"/>
  <c r="F256" i="12"/>
  <c r="H249" i="12"/>
  <c r="I241" i="12"/>
  <c r="G239" i="12"/>
  <c r="J237" i="12"/>
  <c r="F232" i="12"/>
  <c r="G230" i="12"/>
  <c r="G225" i="12"/>
  <c r="M225" i="12" s="1"/>
  <c r="F224" i="12"/>
  <c r="K224" i="12" s="1"/>
  <c r="G217" i="12"/>
  <c r="H215" i="12"/>
  <c r="G213" i="12"/>
  <c r="I208" i="12"/>
  <c r="H183" i="12"/>
  <c r="M183" i="12" s="1"/>
  <c r="F182" i="12"/>
  <c r="G180" i="12"/>
  <c r="G179" i="12"/>
  <c r="M179" i="12" s="1"/>
  <c r="G174" i="12"/>
  <c r="M174" i="12" s="1"/>
  <c r="H172" i="12"/>
  <c r="I167" i="12"/>
  <c r="F166" i="12"/>
  <c r="I165" i="12"/>
  <c r="G164" i="12"/>
  <c r="H163" i="12"/>
  <c r="H310" i="12"/>
  <c r="M310" i="12" s="1"/>
  <c r="F309" i="12"/>
  <c r="K309" i="12" s="1"/>
  <c r="J306" i="12"/>
  <c r="M306" i="12" s="1"/>
  <c r="H301" i="12"/>
  <c r="G299" i="12"/>
  <c r="I294" i="12"/>
  <c r="I257" i="12"/>
  <c r="M257" i="12" s="1"/>
  <c r="G251" i="12"/>
  <c r="I248" i="12"/>
  <c r="F205" i="12"/>
  <c r="F183" i="12"/>
  <c r="F179" i="12"/>
  <c r="I175" i="12"/>
  <c r="M175" i="12" s="1"/>
  <c r="F174" i="12"/>
  <c r="K174" i="12" s="1"/>
  <c r="I173" i="12"/>
  <c r="M173" i="12" s="1"/>
  <c r="G172" i="12"/>
  <c r="H171" i="12"/>
  <c r="M171" i="12" s="1"/>
  <c r="H167" i="12"/>
  <c r="I166" i="12"/>
  <c r="M166" i="12" s="1"/>
  <c r="G165" i="12"/>
  <c r="J164" i="12"/>
  <c r="M164" i="12" s="1"/>
  <c r="G163" i="12"/>
  <c r="F291" i="12"/>
  <c r="F263" i="12"/>
  <c r="I255" i="12"/>
  <c r="M255" i="12" s="1"/>
  <c r="J250" i="12"/>
  <c r="M250" i="12" s="1"/>
  <c r="H240" i="12"/>
  <c r="F238" i="12"/>
  <c r="F233" i="12"/>
  <c r="F231" i="12"/>
  <c r="F229" i="12"/>
  <c r="F207" i="12"/>
  <c r="F189" i="12"/>
  <c r="G188" i="12"/>
  <c r="F187" i="12"/>
  <c r="G181" i="12"/>
  <c r="M181" i="12" s="1"/>
  <c r="H175" i="12"/>
  <c r="G173" i="12"/>
  <c r="G171" i="12"/>
  <c r="F167" i="12"/>
  <c r="H166" i="12"/>
  <c r="F165" i="12"/>
  <c r="I164" i="12"/>
  <c r="F163" i="12"/>
  <c r="H290" i="12"/>
  <c r="M290" i="12" s="1"/>
  <c r="I348" i="12" s="1"/>
  <c r="F175" i="12"/>
  <c r="J167" i="12"/>
  <c r="M167" i="12" s="1"/>
  <c r="I206" i="12"/>
  <c r="H174" i="12"/>
  <c r="G166" i="12"/>
  <c r="F293" i="12"/>
  <c r="K293" i="12" s="1"/>
  <c r="G258" i="12"/>
  <c r="H180" i="12"/>
  <c r="M180" i="12" s="1"/>
  <c r="I172" i="12"/>
  <c r="M172" i="12" s="1"/>
  <c r="J165" i="12"/>
  <c r="M165" i="12" s="1"/>
  <c r="F209" i="12"/>
  <c r="H182" i="12"/>
  <c r="M182" i="12" s="1"/>
  <c r="F181" i="12"/>
  <c r="K181" i="12" s="1"/>
  <c r="F173" i="12"/>
  <c r="H164" i="12"/>
  <c r="G247" i="12"/>
  <c r="F171" i="12"/>
  <c r="J163" i="12"/>
  <c r="M163" i="12" s="1"/>
  <c r="Y99" i="12"/>
  <c r="AB99" i="12" s="1"/>
  <c r="M108" i="12"/>
  <c r="U108" i="12"/>
  <c r="K108" i="12"/>
  <c r="S108" i="12"/>
  <c r="AA108" i="12"/>
  <c r="M25" i="11"/>
  <c r="N24" i="11"/>
  <c r="P26" i="11"/>
  <c r="N27" i="11"/>
  <c r="Y27" i="11"/>
  <c r="AB27" i="11" s="1"/>
  <c r="O28" i="11"/>
  <c r="N34" i="11"/>
  <c r="AB34" i="11"/>
  <c r="AB35" i="11"/>
  <c r="N36" i="11"/>
  <c r="AB36" i="11"/>
  <c r="N37" i="11"/>
  <c r="AB37" i="11"/>
  <c r="AB38" i="11"/>
  <c r="M47" i="11"/>
  <c r="Q47" i="11" s="1"/>
  <c r="M146" i="11"/>
  <c r="M139" i="11"/>
  <c r="M140" i="11"/>
  <c r="Z141" i="11"/>
  <c r="M144" i="11"/>
  <c r="N143" i="11" s="1"/>
  <c r="M226" i="11"/>
  <c r="M225" i="11"/>
  <c r="S218" i="11"/>
  <c r="M211" i="11"/>
  <c r="M228" i="11"/>
  <c r="M221" i="11"/>
  <c r="M217" i="11"/>
  <c r="M213" i="11"/>
  <c r="M209" i="11"/>
  <c r="M230" i="11"/>
  <c r="N230" i="11" s="1"/>
  <c r="M215" i="11"/>
  <c r="N215" i="11" s="1"/>
  <c r="M216" i="11"/>
  <c r="N216" i="11" s="1"/>
  <c r="M206" i="11"/>
  <c r="N206" i="11" s="1"/>
  <c r="M219" i="11"/>
  <c r="S220" i="11"/>
  <c r="O24" i="11"/>
  <c r="N25" i="11"/>
  <c r="L26" i="11"/>
  <c r="O27" i="11"/>
  <c r="P28" i="11"/>
  <c r="P34" i="11"/>
  <c r="P36" i="11"/>
  <c r="O37" i="11"/>
  <c r="N44" i="11"/>
  <c r="Q44" i="11" s="1"/>
  <c r="N47" i="11"/>
  <c r="P48" i="11"/>
  <c r="Q48" i="11" s="1"/>
  <c r="O82" i="11"/>
  <c r="O88" i="11"/>
  <c r="M142" i="11"/>
  <c r="Z142" i="11"/>
  <c r="M145" i="11"/>
  <c r="M147" i="11"/>
  <c r="M153" i="11"/>
  <c r="N151" i="11" s="1"/>
  <c r="P24" i="11"/>
  <c r="O25" i="11"/>
  <c r="M26" i="11"/>
  <c r="L27" i="11"/>
  <c r="Q27" i="11" s="1"/>
  <c r="L28" i="11"/>
  <c r="P44" i="11"/>
  <c r="M150" i="11"/>
  <c r="N149" i="11" s="1"/>
  <c r="M154" i="11"/>
  <c r="N154" i="11" s="1"/>
  <c r="M148" i="11"/>
  <c r="N148" i="11" s="1"/>
  <c r="M137" i="11"/>
  <c r="N137" i="11" s="1"/>
  <c r="M138" i="11"/>
  <c r="Z140" i="11"/>
  <c r="M210" i="11"/>
  <c r="M218" i="11"/>
  <c r="S222" i="11"/>
  <c r="P25" i="11"/>
  <c r="N26" i="11"/>
  <c r="M28" i="11"/>
  <c r="L34" i="11"/>
  <c r="Q34" i="11" s="1"/>
  <c r="M37" i="11"/>
  <c r="Q37" i="11" s="1"/>
  <c r="M134" i="11"/>
  <c r="N134" i="11" s="1"/>
  <c r="M135" i="11"/>
  <c r="M141" i="11"/>
  <c r="N141" i="11" s="1"/>
  <c r="Z143" i="11"/>
  <c r="M224" i="11"/>
  <c r="N223" i="11" s="1"/>
  <c r="M227" i="11"/>
  <c r="N342" i="11"/>
  <c r="M214" i="11"/>
  <c r="M220" i="11"/>
  <c r="M222" i="11"/>
  <c r="M229" i="11"/>
  <c r="M289" i="11"/>
  <c r="M293" i="11"/>
  <c r="Z280" i="11"/>
  <c r="M280" i="11"/>
  <c r="M278" i="11"/>
  <c r="N278" i="11" s="1"/>
  <c r="M283" i="11"/>
  <c r="N283" i="11" s="1"/>
  <c r="M297" i="11"/>
  <c r="M284" i="11"/>
  <c r="Z282" i="11"/>
  <c r="M285" i="11"/>
  <c r="M282" i="11"/>
  <c r="M298" i="11"/>
  <c r="M295" i="11"/>
  <c r="Z284" i="11"/>
  <c r="M276" i="11"/>
  <c r="M290" i="11"/>
  <c r="N290" i="11" s="1"/>
  <c r="N351" i="11"/>
  <c r="M274" i="11"/>
  <c r="Z281" i="11"/>
  <c r="M345" i="11"/>
  <c r="M354" i="11"/>
  <c r="N354" i="11" s="1"/>
  <c r="M356" i="11"/>
  <c r="N356" i="11" s="1"/>
  <c r="M358" i="11"/>
  <c r="N358" i="11" s="1"/>
  <c r="M360" i="11"/>
  <c r="M277" i="11"/>
  <c r="M288" i="11"/>
  <c r="M296" i="11"/>
  <c r="N296" i="11" s="1"/>
  <c r="M346" i="11"/>
  <c r="M349" i="11"/>
  <c r="N347" i="11" s="1"/>
  <c r="M350" i="11"/>
  <c r="N350" i="11" s="1"/>
  <c r="Z350" i="11"/>
  <c r="M353" i="11"/>
  <c r="N353" i="11" s="1"/>
  <c r="M281" i="11"/>
  <c r="Z283" i="11"/>
  <c r="N287" i="11" l="1"/>
  <c r="Q28" i="11"/>
  <c r="Q26" i="11"/>
  <c r="Q24" i="11"/>
  <c r="AB108" i="12"/>
  <c r="Q36" i="11"/>
  <c r="N73" i="11"/>
  <c r="O73" i="11" s="1"/>
  <c r="T133" i="12"/>
  <c r="N69" i="11"/>
  <c r="O69" i="11" s="1"/>
  <c r="Q25" i="11"/>
  <c r="Q46" i="11"/>
  <c r="K179" i="12"/>
  <c r="K263" i="12"/>
  <c r="K307" i="12"/>
  <c r="K291" i="12"/>
  <c r="M291" i="12" s="1"/>
  <c r="K205" i="12"/>
  <c r="K214" i="12"/>
  <c r="K248" i="12"/>
  <c r="M248" i="12" s="1"/>
  <c r="K300" i="12"/>
  <c r="K208" i="12"/>
  <c r="K255" i="12"/>
  <c r="K259" i="12"/>
  <c r="K213" i="12"/>
  <c r="K217" i="12"/>
  <c r="K209" i="12"/>
  <c r="K175" i="12"/>
  <c r="K223" i="12"/>
  <c r="K292" i="12"/>
  <c r="K306" i="12"/>
  <c r="M229" i="12"/>
  <c r="K229" i="12"/>
  <c r="M240" i="12"/>
  <c r="K240" i="12"/>
  <c r="M241" i="12"/>
  <c r="K241" i="12"/>
  <c r="K191" i="12"/>
  <c r="M191" i="12"/>
  <c r="K324" i="12"/>
  <c r="M324" i="12"/>
  <c r="M274" i="12"/>
  <c r="K274" i="12"/>
  <c r="M231" i="12"/>
  <c r="K231" i="12"/>
  <c r="K195" i="12"/>
  <c r="M195" i="12"/>
  <c r="M199" i="12"/>
  <c r="K199" i="12"/>
  <c r="K318" i="12"/>
  <c r="M318" i="12"/>
  <c r="K249" i="12"/>
  <c r="M271" i="12"/>
  <c r="K271" i="12"/>
  <c r="K171" i="12"/>
  <c r="K173" i="12"/>
  <c r="K189" i="12"/>
  <c r="M189" i="12"/>
  <c r="M233" i="12"/>
  <c r="K233" i="12"/>
  <c r="K172" i="12"/>
  <c r="K166" i="12"/>
  <c r="M237" i="12"/>
  <c r="K237" i="12"/>
  <c r="K256" i="12"/>
  <c r="K196" i="12"/>
  <c r="M196" i="12"/>
  <c r="K250" i="12"/>
  <c r="M298" i="12"/>
  <c r="J348" i="12" s="1"/>
  <c r="K348" i="12" s="1"/>
  <c r="K298" i="12"/>
  <c r="K302" i="12"/>
  <c r="M302" i="12" s="1"/>
  <c r="K206" i="12"/>
  <c r="K257" i="12"/>
  <c r="K267" i="12"/>
  <c r="K315" i="12"/>
  <c r="M315" i="12"/>
  <c r="K322" i="12"/>
  <c r="M322" i="12"/>
  <c r="K326" i="12"/>
  <c r="M326" i="12"/>
  <c r="K215" i="12"/>
  <c r="K225" i="12"/>
  <c r="M272" i="12"/>
  <c r="K272" i="12"/>
  <c r="M279" i="12"/>
  <c r="K279" i="12"/>
  <c r="M283" i="12"/>
  <c r="K283" i="12"/>
  <c r="AB109" i="12"/>
  <c r="M187" i="12"/>
  <c r="K187" i="12"/>
  <c r="K164" i="12"/>
  <c r="K182" i="12"/>
  <c r="M230" i="12"/>
  <c r="K230" i="12"/>
  <c r="M198" i="12"/>
  <c r="K198" i="12"/>
  <c r="K317" i="12"/>
  <c r="M317" i="12"/>
  <c r="M281" i="12"/>
  <c r="K281" i="12"/>
  <c r="K165" i="12"/>
  <c r="M188" i="12"/>
  <c r="K188" i="12"/>
  <c r="M232" i="12"/>
  <c r="K232" i="12"/>
  <c r="K314" i="12"/>
  <c r="M314" i="12"/>
  <c r="K325" i="12"/>
  <c r="M325" i="12"/>
  <c r="M275" i="12"/>
  <c r="K275" i="12"/>
  <c r="M282" i="12"/>
  <c r="K282" i="12"/>
  <c r="K299" i="12"/>
  <c r="K258" i="12"/>
  <c r="K163" i="12"/>
  <c r="K167" i="12"/>
  <c r="K207" i="12"/>
  <c r="M238" i="12"/>
  <c r="K238" i="12"/>
  <c r="K183" i="12"/>
  <c r="K180" i="12"/>
  <c r="M239" i="12"/>
  <c r="K239" i="12"/>
  <c r="K190" i="12"/>
  <c r="M190" i="12"/>
  <c r="M197" i="12"/>
  <c r="K197" i="12"/>
  <c r="K264" i="12"/>
  <c r="K308" i="12"/>
  <c r="K290" i="12"/>
  <c r="K294" i="12"/>
  <c r="K316" i="12"/>
  <c r="M316" i="12"/>
  <c r="K323" i="12"/>
  <c r="M323" i="12"/>
  <c r="K247" i="12"/>
  <c r="K251" i="12"/>
  <c r="K266" i="12"/>
  <c r="M273" i="12"/>
  <c r="K273" i="12"/>
  <c r="M280" i="12"/>
  <c r="K280" i="12"/>
  <c r="K310" i="12"/>
  <c r="R67" i="11"/>
  <c r="U64" i="11"/>
  <c r="V65" i="11"/>
  <c r="S68" i="11"/>
  <c r="V67" i="11"/>
  <c r="U68" i="11"/>
  <c r="R66" i="11"/>
  <c r="T64" i="11"/>
  <c r="T68" i="11"/>
  <c r="V66" i="11"/>
  <c r="N345" i="11"/>
  <c r="N284" i="11"/>
  <c r="N280" i="11"/>
  <c r="N145" i="11"/>
  <c r="S66" i="11"/>
  <c r="T65" i="11"/>
  <c r="N217" i="11"/>
  <c r="N138" i="11"/>
  <c r="N219" i="11"/>
  <c r="N211" i="11"/>
  <c r="N274" i="11"/>
  <c r="N293" i="11"/>
  <c r="S67" i="11"/>
  <c r="U65" i="11"/>
  <c r="O83" i="11"/>
  <c r="N209" i="11"/>
  <c r="N226" i="11"/>
  <c r="J122" i="4"/>
  <c r="L348" i="12" l="1"/>
  <c r="M348" i="12" s="1"/>
  <c r="R65" i="11"/>
  <c r="S64" i="11"/>
  <c r="H137" i="11"/>
  <c r="O148" i="11" s="1"/>
  <c r="U66" i="11"/>
  <c r="D95" i="11" s="1"/>
  <c r="M96" i="11" s="1"/>
  <c r="T67" i="11"/>
  <c r="D97" i="11" s="1"/>
  <c r="M115" i="11" s="1"/>
  <c r="Q115" i="11" s="1"/>
  <c r="V64" i="11"/>
  <c r="R68" i="11"/>
  <c r="J137" i="11"/>
  <c r="O151" i="11" s="1"/>
  <c r="D137" i="11"/>
  <c r="O138" i="11" s="1"/>
  <c r="C137" i="11"/>
  <c r="O137" i="11" s="1"/>
  <c r="G137" i="11"/>
  <c r="O145" i="11" s="1"/>
  <c r="F137" i="11"/>
  <c r="O143" i="11" s="1"/>
  <c r="K137" i="11"/>
  <c r="O154" i="11" s="1"/>
  <c r="AF38" i="10"/>
  <c r="AE38" i="10"/>
  <c r="AD38" i="10"/>
  <c r="AF37" i="10"/>
  <c r="AF36" i="10"/>
  <c r="AF33" i="10"/>
  <c r="AF35" i="10"/>
  <c r="AF34" i="10"/>
  <c r="AE37" i="10"/>
  <c r="AD37" i="10"/>
  <c r="AB37" i="10"/>
  <c r="Z36" i="10"/>
  <c r="AA36" i="10"/>
  <c r="AD36" i="10"/>
  <c r="AD35" i="10"/>
  <c r="AB36" i="10"/>
  <c r="AC36" i="10"/>
  <c r="AE36" i="10"/>
  <c r="AE35" i="10"/>
  <c r="AC35" i="10"/>
  <c r="AE34" i="10"/>
  <c r="AE33" i="10"/>
  <c r="AD33" i="10"/>
  <c r="AD34" i="10"/>
  <c r="AC34" i="10"/>
  <c r="AB34" i="10"/>
  <c r="AA34" i="10"/>
  <c r="Z34" i="10"/>
  <c r="Z35" i="10"/>
  <c r="Z33" i="10"/>
  <c r="J151" i="10"/>
  <c r="J150" i="10"/>
  <c r="J149" i="10"/>
  <c r="J148" i="10"/>
  <c r="J147" i="10"/>
  <c r="J146" i="10"/>
  <c r="J142" i="10"/>
  <c r="J141" i="10"/>
  <c r="J140" i="10"/>
  <c r="J139" i="10"/>
  <c r="J138" i="10"/>
  <c r="J137" i="10"/>
  <c r="J133" i="10"/>
  <c r="J132" i="10"/>
  <c r="J131" i="10"/>
  <c r="J130" i="10"/>
  <c r="J129" i="10"/>
  <c r="J128" i="10"/>
  <c r="J124" i="10"/>
  <c r="J123" i="10"/>
  <c r="J122" i="10"/>
  <c r="J121" i="10"/>
  <c r="J120" i="10"/>
  <c r="J119" i="10"/>
  <c r="J115" i="10"/>
  <c r="J114" i="10"/>
  <c r="J113" i="10"/>
  <c r="X112" i="10"/>
  <c r="W112" i="10"/>
  <c r="J112" i="10"/>
  <c r="X111" i="10"/>
  <c r="W111" i="10"/>
  <c r="J111" i="10"/>
  <c r="X110" i="10"/>
  <c r="W110" i="10"/>
  <c r="J110" i="10"/>
  <c r="X109" i="10"/>
  <c r="W109" i="10"/>
  <c r="X108" i="10"/>
  <c r="W108" i="10"/>
  <c r="X107" i="10"/>
  <c r="W107" i="10"/>
  <c r="H106" i="10"/>
  <c r="H105" i="10"/>
  <c r="H104" i="10"/>
  <c r="Q103" i="10"/>
  <c r="P103" i="10"/>
  <c r="O103" i="10"/>
  <c r="M103" i="10"/>
  <c r="L103" i="10"/>
  <c r="R103" i="10" s="1"/>
  <c r="H103" i="10"/>
  <c r="AG102" i="10"/>
  <c r="H102" i="10"/>
  <c r="AG101" i="10"/>
  <c r="Q101" i="10"/>
  <c r="P101" i="10"/>
  <c r="N101" i="10"/>
  <c r="M101" i="10"/>
  <c r="L101" i="10"/>
  <c r="H101" i="10"/>
  <c r="AG100" i="10"/>
  <c r="AG99" i="10"/>
  <c r="AG98" i="10"/>
  <c r="AH98" i="10" s="1"/>
  <c r="AG97" i="10"/>
  <c r="H231" i="10"/>
  <c r="H227" i="10"/>
  <c r="H348" i="4"/>
  <c r="X48" i="10"/>
  <c r="X47" i="10"/>
  <c r="X46" i="10"/>
  <c r="X45" i="10"/>
  <c r="X44" i="10"/>
  <c r="X43" i="10"/>
  <c r="W44" i="10"/>
  <c r="W45" i="10"/>
  <c r="W46" i="10"/>
  <c r="W47" i="10"/>
  <c r="W48" i="10"/>
  <c r="W43" i="10"/>
  <c r="J87" i="10"/>
  <c r="J86" i="10"/>
  <c r="J85" i="10"/>
  <c r="J84" i="10"/>
  <c r="J83" i="10"/>
  <c r="J82" i="10"/>
  <c r="J73" i="10"/>
  <c r="J74" i="10"/>
  <c r="J75" i="10"/>
  <c r="J76" i="10"/>
  <c r="J77" i="10"/>
  <c r="J78" i="10"/>
  <c r="J69" i="10"/>
  <c r="J68" i="10"/>
  <c r="J67" i="10"/>
  <c r="J66" i="10"/>
  <c r="J65" i="10"/>
  <c r="J64" i="10"/>
  <c r="H37" i="10"/>
  <c r="J60" i="10"/>
  <c r="J59" i="10"/>
  <c r="J58" i="10"/>
  <c r="J57" i="10"/>
  <c r="J56" i="10"/>
  <c r="J55" i="10"/>
  <c r="H38" i="10"/>
  <c r="H39" i="10"/>
  <c r="J47" i="10"/>
  <c r="J48" i="10"/>
  <c r="J49" i="10"/>
  <c r="J50" i="10"/>
  <c r="J51" i="10"/>
  <c r="J46" i="10"/>
  <c r="AC38" i="10"/>
  <c r="AB38" i="10"/>
  <c r="AA38" i="10"/>
  <c r="Z38" i="10"/>
  <c r="Y38" i="10"/>
  <c r="X38" i="10"/>
  <c r="W38" i="10"/>
  <c r="V38" i="10"/>
  <c r="AI38" i="10" s="1"/>
  <c r="AC37" i="10"/>
  <c r="AA37" i="10"/>
  <c r="Z37" i="10"/>
  <c r="Y37" i="10"/>
  <c r="X37" i="10"/>
  <c r="W37" i="10"/>
  <c r="V37" i="10"/>
  <c r="AI37" i="10" s="1"/>
  <c r="Y36" i="10"/>
  <c r="X36" i="10"/>
  <c r="W36" i="10"/>
  <c r="V36" i="10"/>
  <c r="AI36" i="10" s="1"/>
  <c r="AB35" i="10"/>
  <c r="AA35" i="10"/>
  <c r="Y35" i="10"/>
  <c r="X35" i="10"/>
  <c r="W35" i="10"/>
  <c r="V35" i="10"/>
  <c r="AI35" i="10" s="1"/>
  <c r="Y34" i="10"/>
  <c r="X34" i="10"/>
  <c r="W34" i="10"/>
  <c r="V34" i="10"/>
  <c r="AI34" i="10" s="1"/>
  <c r="AC33" i="10"/>
  <c r="AB33" i="10"/>
  <c r="AA33" i="10"/>
  <c r="X33" i="10"/>
  <c r="AH101" i="4"/>
  <c r="AF101" i="4"/>
  <c r="Y33" i="10"/>
  <c r="W33" i="10"/>
  <c r="AE101" i="4"/>
  <c r="V33" i="10"/>
  <c r="AI33" i="10" s="1"/>
  <c r="U34" i="10"/>
  <c r="AG34" i="10" s="1"/>
  <c r="U35" i="10"/>
  <c r="AG35" i="10" s="1"/>
  <c r="U36" i="10"/>
  <c r="AG36" i="10" s="1"/>
  <c r="U37" i="10"/>
  <c r="AG37" i="10" s="1"/>
  <c r="U38" i="10"/>
  <c r="AG38" i="10" s="1"/>
  <c r="U33" i="10"/>
  <c r="AG33" i="10" s="1"/>
  <c r="AC101" i="4"/>
  <c r="H40" i="10"/>
  <c r="H41" i="10"/>
  <c r="H42" i="10"/>
  <c r="D33" i="10"/>
  <c r="D32" i="10"/>
  <c r="D31" i="10"/>
  <c r="D30" i="10"/>
  <c r="D29" i="10"/>
  <c r="D28" i="10"/>
  <c r="F16" i="10"/>
  <c r="F15" i="10"/>
  <c r="F17" i="10"/>
  <c r="F20" i="10"/>
  <c r="F19" i="10"/>
  <c r="F18" i="10"/>
  <c r="M215" i="7"/>
  <c r="M200" i="7"/>
  <c r="C216" i="7"/>
  <c r="C145" i="7"/>
  <c r="C142" i="7"/>
  <c r="C213" i="7" s="1"/>
  <c r="D200" i="7"/>
  <c r="M219" i="7" s="1"/>
  <c r="D199" i="7"/>
  <c r="M199" i="7" s="1"/>
  <c r="D198" i="7"/>
  <c r="M201" i="7" s="1"/>
  <c r="N201" i="7" s="1"/>
  <c r="D197" i="7"/>
  <c r="M197" i="7" s="1"/>
  <c r="D196" i="7"/>
  <c r="M210" i="7" s="1"/>
  <c r="D195" i="7"/>
  <c r="M205" i="7" s="1"/>
  <c r="C195" i="7"/>
  <c r="M196" i="7" l="1"/>
  <c r="N196" i="7" s="1"/>
  <c r="M204" i="7"/>
  <c r="N204" i="7" s="1"/>
  <c r="M206" i="7"/>
  <c r="N205" i="7" s="1"/>
  <c r="M211" i="7"/>
  <c r="N210" i="7" s="1"/>
  <c r="M213" i="7"/>
  <c r="N213" i="7" s="1"/>
  <c r="M195" i="7"/>
  <c r="N195" i="7" s="1"/>
  <c r="M203" i="7"/>
  <c r="N203" i="7" s="1"/>
  <c r="M207" i="7"/>
  <c r="M209" i="7"/>
  <c r="M212" i="7"/>
  <c r="M214" i="7"/>
  <c r="M217" i="7"/>
  <c r="N217" i="7" s="1"/>
  <c r="M198" i="7"/>
  <c r="M202" i="7"/>
  <c r="N202" i="7" s="1"/>
  <c r="M208" i="7"/>
  <c r="M216" i="7"/>
  <c r="N216" i="7" s="1"/>
  <c r="M218" i="7"/>
  <c r="AJ34" i="10"/>
  <c r="Q150" i="10" s="1"/>
  <c r="P98" i="11"/>
  <c r="L98" i="11"/>
  <c r="AA94" i="11"/>
  <c r="AB94" i="11" s="1"/>
  <c r="M108" i="11"/>
  <c r="P104" i="11"/>
  <c r="U142" i="11"/>
  <c r="S144" i="11"/>
  <c r="P108" i="11"/>
  <c r="N115" i="11"/>
  <c r="N104" i="11"/>
  <c r="N98" i="11"/>
  <c r="N117" i="11"/>
  <c r="Q117" i="11" s="1"/>
  <c r="L96" i="11"/>
  <c r="Q96" i="11" s="1"/>
  <c r="M98" i="11"/>
  <c r="V144" i="11"/>
  <c r="U145" i="11"/>
  <c r="R143" i="11"/>
  <c r="T141" i="11"/>
  <c r="P96" i="11"/>
  <c r="T145" i="11"/>
  <c r="V143" i="11"/>
  <c r="I137" i="11"/>
  <c r="O149" i="11" s="1"/>
  <c r="O96" i="11"/>
  <c r="Z106" i="11"/>
  <c r="AB106" i="11" s="1"/>
  <c r="Z105" i="11"/>
  <c r="AB105" i="11" s="1"/>
  <c r="L108" i="11"/>
  <c r="Q108" i="11" s="1"/>
  <c r="M104" i="11"/>
  <c r="Q104" i="11" s="1"/>
  <c r="E137" i="11"/>
  <c r="O141" i="11" s="1"/>
  <c r="D96" i="11"/>
  <c r="L97" i="11" s="1"/>
  <c r="Q97" i="11" s="1"/>
  <c r="P117" i="11"/>
  <c r="T142" i="11"/>
  <c r="S143" i="11"/>
  <c r="R144" i="11"/>
  <c r="U141" i="11"/>
  <c r="AA97" i="11"/>
  <c r="AB97" i="11" s="1"/>
  <c r="D94" i="11"/>
  <c r="W104" i="11" s="1"/>
  <c r="AB104" i="11" s="1"/>
  <c r="S145" i="11"/>
  <c r="V142" i="11"/>
  <c r="P134" i="11"/>
  <c r="D93" i="11"/>
  <c r="P107" i="11" s="1"/>
  <c r="B137" i="11"/>
  <c r="O134" i="11" s="1"/>
  <c r="L69" i="10"/>
  <c r="N51" i="10"/>
  <c r="L56" i="10"/>
  <c r="M124" i="10"/>
  <c r="N148" i="10"/>
  <c r="T148" i="10" s="1"/>
  <c r="N105" i="10"/>
  <c r="L111" i="10"/>
  <c r="O49" i="10"/>
  <c r="L65" i="10"/>
  <c r="N102" i="10"/>
  <c r="R148" i="10"/>
  <c r="L142" i="10"/>
  <c r="T142" i="10" s="1"/>
  <c r="O140" i="10"/>
  <c r="T140" i="10" s="1"/>
  <c r="L138" i="10"/>
  <c r="T138" i="10" s="1"/>
  <c r="M133" i="10"/>
  <c r="T133" i="10" s="1"/>
  <c r="L132" i="10"/>
  <c r="M131" i="10"/>
  <c r="L130" i="10"/>
  <c r="L124" i="10"/>
  <c r="L123" i="10"/>
  <c r="Q122" i="10"/>
  <c r="T122" i="10" s="1"/>
  <c r="Q121" i="10"/>
  <c r="T121" i="10" s="1"/>
  <c r="L120" i="10"/>
  <c r="N119" i="10"/>
  <c r="T119" i="10" s="1"/>
  <c r="N115" i="10"/>
  <c r="O114" i="10"/>
  <c r="M113" i="10"/>
  <c r="Q112" i="10"/>
  <c r="P111" i="10"/>
  <c r="T111" i="10" s="1"/>
  <c r="Q110" i="10"/>
  <c r="O106" i="10"/>
  <c r="M105" i="10"/>
  <c r="P104" i="10"/>
  <c r="T104" i="10" s="1"/>
  <c r="Q102" i="10"/>
  <c r="T102" i="10" s="1"/>
  <c r="L102" i="10"/>
  <c r="Q86" i="10"/>
  <c r="M83" i="10"/>
  <c r="L78" i="10"/>
  <c r="L75" i="10"/>
  <c r="M60" i="10"/>
  <c r="M58" i="10"/>
  <c r="Q57" i="10"/>
  <c r="T57" i="10" s="1"/>
  <c r="N56" i="10"/>
  <c r="L51" i="10"/>
  <c r="M50" i="10"/>
  <c r="M49" i="10"/>
  <c r="Q49" i="10"/>
  <c r="P48" i="10"/>
  <c r="N47" i="10"/>
  <c r="P46" i="10"/>
  <c r="M147" i="10"/>
  <c r="L141" i="10"/>
  <c r="T141" i="10" s="1"/>
  <c r="P137" i="10"/>
  <c r="T137" i="10" s="1"/>
  <c r="P128" i="10"/>
  <c r="L121" i="10"/>
  <c r="O120" i="10"/>
  <c r="T120" i="10" s="1"/>
  <c r="L115" i="10"/>
  <c r="O113" i="10"/>
  <c r="N111" i="10"/>
  <c r="R111" i="10" s="1"/>
  <c r="N110" i="10"/>
  <c r="O105" i="10"/>
  <c r="N104" i="10"/>
  <c r="O102" i="10"/>
  <c r="N84" i="10"/>
  <c r="M69" i="10"/>
  <c r="T69" i="10" s="1"/>
  <c r="O67" i="10"/>
  <c r="Q64" i="10"/>
  <c r="T64" i="10" s="1"/>
  <c r="O59" i="10"/>
  <c r="T59" i="10" s="1"/>
  <c r="L133" i="10"/>
  <c r="Q128" i="10"/>
  <c r="T128" i="10" s="1"/>
  <c r="O122" i="10"/>
  <c r="P121" i="10"/>
  <c r="M115" i="10"/>
  <c r="N114" i="10"/>
  <c r="T114" i="10" s="1"/>
  <c r="Q113" i="10"/>
  <c r="P112" i="10"/>
  <c r="O111" i="10"/>
  <c r="P110" i="10"/>
  <c r="N106" i="10"/>
  <c r="P105" i="10"/>
  <c r="T105" i="10" s="1"/>
  <c r="L105" i="10"/>
  <c r="O104" i="10"/>
  <c r="P102" i="10"/>
  <c r="P87" i="10"/>
  <c r="O82" i="10"/>
  <c r="O76" i="10"/>
  <c r="P73" i="10"/>
  <c r="N60" i="10"/>
  <c r="T60" i="10" s="1"/>
  <c r="M59" i="10"/>
  <c r="L57" i="10"/>
  <c r="O56" i="10"/>
  <c r="T56" i="10" s="1"/>
  <c r="P55" i="10"/>
  <c r="M51" i="10"/>
  <c r="N50" i="10"/>
  <c r="T50" i="10" s="1"/>
  <c r="Q48" i="10"/>
  <c r="O47" i="10"/>
  <c r="Q46" i="10"/>
  <c r="O146" i="10"/>
  <c r="L139" i="10"/>
  <c r="T139" i="10" s="1"/>
  <c r="N129" i="10"/>
  <c r="T129" i="10" s="1"/>
  <c r="N124" i="10"/>
  <c r="T124" i="10" s="1"/>
  <c r="O123" i="10"/>
  <c r="T123" i="10" s="1"/>
  <c r="M122" i="10"/>
  <c r="R122" i="10" s="1"/>
  <c r="Q119" i="10"/>
  <c r="M114" i="10"/>
  <c r="M112" i="10"/>
  <c r="T112" i="10" s="1"/>
  <c r="M106" i="10"/>
  <c r="L77" i="10"/>
  <c r="L74" i="10"/>
  <c r="M68" i="10"/>
  <c r="T68" i="10" s="1"/>
  <c r="P66" i="10"/>
  <c r="T66" i="10" s="1"/>
  <c r="N65" i="10"/>
  <c r="T65" i="10" s="1"/>
  <c r="L60" i="10"/>
  <c r="O58" i="10"/>
  <c r="M46" i="10"/>
  <c r="L48" i="10"/>
  <c r="N49" i="10"/>
  <c r="T49" i="10" s="1"/>
  <c r="N55" i="10"/>
  <c r="Q58" i="10"/>
  <c r="T58" i="10" s="1"/>
  <c r="L66" i="10"/>
  <c r="T101" i="10"/>
  <c r="T103" i="10"/>
  <c r="M104" i="10"/>
  <c r="L112" i="10"/>
  <c r="N113" i="10"/>
  <c r="T113" i="10" s="1"/>
  <c r="O115" i="10"/>
  <c r="T115" i="10" s="1"/>
  <c r="N120" i="10"/>
  <c r="P130" i="10"/>
  <c r="T130" i="10" s="1"/>
  <c r="M132" i="10"/>
  <c r="T132" i="10" s="1"/>
  <c r="R150" i="10"/>
  <c r="T150" i="10"/>
  <c r="N46" i="10"/>
  <c r="L47" i="10"/>
  <c r="M48" i="10"/>
  <c r="T48" i="10" s="1"/>
  <c r="L50" i="10"/>
  <c r="Q55" i="10"/>
  <c r="L59" i="10"/>
  <c r="M67" i="10"/>
  <c r="Q104" i="10"/>
  <c r="L106" i="10"/>
  <c r="M123" i="10"/>
  <c r="L149" i="10"/>
  <c r="P151" i="10"/>
  <c r="R69" i="10"/>
  <c r="P47" i="10"/>
  <c r="T47" i="10" s="1"/>
  <c r="O50" i="10"/>
  <c r="O51" i="10"/>
  <c r="T51" i="10" s="1"/>
  <c r="P57" i="10"/>
  <c r="P64" i="10"/>
  <c r="L68" i="10"/>
  <c r="L85" i="10"/>
  <c r="Q106" i="10"/>
  <c r="T106" i="10" s="1"/>
  <c r="M110" i="10"/>
  <c r="L114" i="10"/>
  <c r="P119" i="10"/>
  <c r="L129" i="10"/>
  <c r="O131" i="10"/>
  <c r="R101" i="10"/>
  <c r="R119" i="10"/>
  <c r="R137" i="10"/>
  <c r="R140" i="10"/>
  <c r="R141" i="10"/>
  <c r="O42" i="10"/>
  <c r="M41" i="10"/>
  <c r="L41" i="10"/>
  <c r="Q38" i="10"/>
  <c r="T38" i="10" s="1"/>
  <c r="P40" i="10"/>
  <c r="T40" i="10" s="1"/>
  <c r="P39" i="10"/>
  <c r="N38" i="10"/>
  <c r="L38" i="10"/>
  <c r="L37" i="10"/>
  <c r="T37" i="10" s="1"/>
  <c r="I227" i="10" s="1"/>
  <c r="O40" i="10"/>
  <c r="P37" i="10"/>
  <c r="Q42" i="10"/>
  <c r="T42" i="10" s="1"/>
  <c r="L42" i="10"/>
  <c r="N41" i="10"/>
  <c r="M40" i="10"/>
  <c r="L39" i="10"/>
  <c r="O38" i="10"/>
  <c r="M37" i="10"/>
  <c r="N42" i="10"/>
  <c r="P41" i="10"/>
  <c r="T41" i="10" s="1"/>
  <c r="I231" i="10" s="1"/>
  <c r="J231" i="10" s="1"/>
  <c r="Q39" i="10"/>
  <c r="O39" i="10"/>
  <c r="T39" i="10" s="1"/>
  <c r="M42" i="10"/>
  <c r="O41" i="10"/>
  <c r="Q40" i="10"/>
  <c r="Q37" i="10"/>
  <c r="N40" i="10"/>
  <c r="M39" i="10"/>
  <c r="P38" i="10"/>
  <c r="N37" i="10"/>
  <c r="U166" i="7"/>
  <c r="AI174" i="7"/>
  <c r="AI173" i="7"/>
  <c r="AI176" i="7"/>
  <c r="H171" i="7"/>
  <c r="H172" i="7"/>
  <c r="H173" i="7"/>
  <c r="H174" i="7"/>
  <c r="H175" i="7"/>
  <c r="H176" i="7"/>
  <c r="H170" i="7"/>
  <c r="M94" i="11" l="1"/>
  <c r="L95" i="11"/>
  <c r="Q95" i="11" s="1"/>
  <c r="Q98" i="11"/>
  <c r="M105" i="11"/>
  <c r="M118" i="11"/>
  <c r="Q118" i="11" s="1"/>
  <c r="P106" i="11"/>
  <c r="H206" i="11"/>
  <c r="O219" i="11" s="1"/>
  <c r="T144" i="11"/>
  <c r="U143" i="11"/>
  <c r="AA141" i="11" s="1"/>
  <c r="C206" i="11"/>
  <c r="O209" i="11" s="1"/>
  <c r="G206" i="11"/>
  <c r="O217" i="11" s="1"/>
  <c r="R142" i="11"/>
  <c r="S141" i="11"/>
  <c r="F206" i="11"/>
  <c r="O216" i="11" s="1"/>
  <c r="P94" i="11"/>
  <c r="J206" i="11"/>
  <c r="O226" i="11" s="1"/>
  <c r="AA144" i="11"/>
  <c r="O106" i="11"/>
  <c r="N107" i="11"/>
  <c r="N94" i="11"/>
  <c r="O105" i="11"/>
  <c r="O94" i="11"/>
  <c r="N105" i="11"/>
  <c r="O107" i="11"/>
  <c r="D206" i="11"/>
  <c r="O211" i="11" s="1"/>
  <c r="R145" i="11"/>
  <c r="V141" i="11"/>
  <c r="M106" i="11"/>
  <c r="Q106" i="11" s="1"/>
  <c r="Y96" i="11"/>
  <c r="AB96" i="11" s="1"/>
  <c r="O95" i="11"/>
  <c r="X107" i="11"/>
  <c r="AB107" i="11" s="1"/>
  <c r="N95" i="11"/>
  <c r="M95" i="11"/>
  <c r="Z108" i="11"/>
  <c r="AB108" i="11" s="1"/>
  <c r="D162" i="11"/>
  <c r="M185" i="11" s="1"/>
  <c r="Q185" i="11" s="1"/>
  <c r="P116" i="11"/>
  <c r="N97" i="11"/>
  <c r="P114" i="11"/>
  <c r="O116" i="11"/>
  <c r="Q116" i="11" s="1"/>
  <c r="N114" i="11"/>
  <c r="Q114" i="11" s="1"/>
  <c r="AA98" i="11"/>
  <c r="AB98" i="11" s="1"/>
  <c r="Y95" i="11"/>
  <c r="AB95" i="11" s="1"/>
  <c r="P97" i="11"/>
  <c r="O97" i="11"/>
  <c r="P118" i="11"/>
  <c r="K206" i="11"/>
  <c r="O230" i="11" s="1"/>
  <c r="AA142" i="11"/>
  <c r="R66" i="10"/>
  <c r="R139" i="10"/>
  <c r="R64" i="10"/>
  <c r="R133" i="10"/>
  <c r="R102" i="10"/>
  <c r="R56" i="10"/>
  <c r="R57" i="10"/>
  <c r="R128" i="10"/>
  <c r="R49" i="10"/>
  <c r="R130" i="10"/>
  <c r="K231" i="10"/>
  <c r="L231" i="10" s="1"/>
  <c r="R142" i="10"/>
  <c r="R129" i="10"/>
  <c r="R59" i="10"/>
  <c r="R60" i="10"/>
  <c r="R105" i="10"/>
  <c r="R110" i="10"/>
  <c r="T110" i="10"/>
  <c r="R149" i="10"/>
  <c r="T149" i="10"/>
  <c r="R55" i="10"/>
  <c r="T55" i="10"/>
  <c r="R76" i="10"/>
  <c r="T76" i="10"/>
  <c r="R138" i="10"/>
  <c r="R47" i="10"/>
  <c r="R74" i="10"/>
  <c r="T74" i="10"/>
  <c r="T82" i="10"/>
  <c r="R82" i="10"/>
  <c r="R115" i="10"/>
  <c r="R58" i="10"/>
  <c r="R83" i="10"/>
  <c r="T83" i="10"/>
  <c r="T131" i="10"/>
  <c r="R131" i="10"/>
  <c r="R42" i="10"/>
  <c r="T85" i="10"/>
  <c r="R85" i="10"/>
  <c r="R106" i="10"/>
  <c r="R112" i="10"/>
  <c r="R48" i="10"/>
  <c r="R77" i="10"/>
  <c r="T77" i="10"/>
  <c r="M231" i="10" s="1"/>
  <c r="R87" i="10"/>
  <c r="T87" i="10"/>
  <c r="T84" i="10"/>
  <c r="R84" i="10"/>
  <c r="R51" i="10"/>
  <c r="R86" i="10"/>
  <c r="T86" i="10"/>
  <c r="R123" i="10"/>
  <c r="R132" i="10"/>
  <c r="R65" i="10"/>
  <c r="T67" i="10"/>
  <c r="R67" i="10"/>
  <c r="T146" i="10"/>
  <c r="R146" i="10"/>
  <c r="T78" i="10"/>
  <c r="R78" i="10"/>
  <c r="R114" i="10"/>
  <c r="R68" i="10"/>
  <c r="T151" i="10"/>
  <c r="R151" i="10"/>
  <c r="R50" i="10"/>
  <c r="R104" i="10"/>
  <c r="R46" i="10"/>
  <c r="T46" i="10"/>
  <c r="J227" i="10" s="1"/>
  <c r="K227" i="10" s="1"/>
  <c r="L227" i="10" s="1"/>
  <c r="M227" i="10" s="1"/>
  <c r="R73" i="10"/>
  <c r="T73" i="10"/>
  <c r="R121" i="10"/>
  <c r="R147" i="10"/>
  <c r="T147" i="10"/>
  <c r="T75" i="10"/>
  <c r="R75" i="10"/>
  <c r="R113" i="10"/>
  <c r="R120" i="10"/>
  <c r="R124" i="10"/>
  <c r="R38" i="10"/>
  <c r="R41" i="10"/>
  <c r="R39" i="10"/>
  <c r="R37" i="10"/>
  <c r="R40" i="10"/>
  <c r="H181" i="7"/>
  <c r="H182" i="7"/>
  <c r="H183" i="7"/>
  <c r="H184" i="7"/>
  <c r="H185" i="7"/>
  <c r="H186" i="7"/>
  <c r="H180" i="7"/>
  <c r="H161" i="7"/>
  <c r="H162" i="7"/>
  <c r="H163" i="7"/>
  <c r="H164" i="7"/>
  <c r="H165" i="7"/>
  <c r="H166" i="7"/>
  <c r="H160" i="7"/>
  <c r="U181" i="7"/>
  <c r="U182" i="7"/>
  <c r="U183" i="7"/>
  <c r="U184" i="7"/>
  <c r="U185" i="7"/>
  <c r="U186" i="7"/>
  <c r="U180" i="7"/>
  <c r="U171" i="7"/>
  <c r="U172" i="7"/>
  <c r="U173" i="7"/>
  <c r="U174" i="7"/>
  <c r="U175" i="7"/>
  <c r="U176" i="7"/>
  <c r="U170" i="7"/>
  <c r="U161" i="7"/>
  <c r="U162" i="7"/>
  <c r="U163" i="7"/>
  <c r="U164" i="7"/>
  <c r="U165" i="7"/>
  <c r="U160" i="7"/>
  <c r="AI178" i="7"/>
  <c r="AI177" i="7"/>
  <c r="AI175" i="7"/>
  <c r="F152" i="7"/>
  <c r="F148" i="7"/>
  <c r="F219" i="7" s="1"/>
  <c r="F149" i="7"/>
  <c r="F220" i="7" s="1"/>
  <c r="F150" i="7"/>
  <c r="F221" i="7" s="1"/>
  <c r="F151" i="7"/>
  <c r="F222" i="7" s="1"/>
  <c r="C200" i="7"/>
  <c r="C199" i="7"/>
  <c r="C198" i="7"/>
  <c r="C197" i="7"/>
  <c r="C196" i="7"/>
  <c r="W186" i="7"/>
  <c r="J186" i="7"/>
  <c r="W185" i="7"/>
  <c r="J185" i="7"/>
  <c r="W184" i="7"/>
  <c r="J184" i="7"/>
  <c r="W183" i="7"/>
  <c r="J183" i="7"/>
  <c r="W182" i="7"/>
  <c r="J182" i="7"/>
  <c r="W181" i="7"/>
  <c r="J181" i="7"/>
  <c r="W176" i="7"/>
  <c r="J176" i="7"/>
  <c r="W175" i="7"/>
  <c r="J175" i="7"/>
  <c r="W174" i="7"/>
  <c r="J174" i="7"/>
  <c r="W173" i="7"/>
  <c r="J173" i="7"/>
  <c r="W172" i="7"/>
  <c r="J172" i="7"/>
  <c r="W171" i="7"/>
  <c r="J171" i="7"/>
  <c r="W166" i="7"/>
  <c r="J166" i="7"/>
  <c r="W165" i="7"/>
  <c r="J165" i="7"/>
  <c r="W164" i="7"/>
  <c r="J164" i="7"/>
  <c r="W163" i="7"/>
  <c r="J163" i="7"/>
  <c r="W162" i="7"/>
  <c r="J162" i="7"/>
  <c r="W161" i="7"/>
  <c r="J161" i="7"/>
  <c r="F143" i="7"/>
  <c r="F214" i="7" s="1"/>
  <c r="F144" i="7"/>
  <c r="F215" i="7" s="1"/>
  <c r="F145" i="7"/>
  <c r="F216" i="7" s="1"/>
  <c r="O213" i="7" s="1"/>
  <c r="F146" i="7"/>
  <c r="F147" i="7"/>
  <c r="F142" i="7"/>
  <c r="F138" i="7"/>
  <c r="F209" i="7" s="1"/>
  <c r="C152" i="7"/>
  <c r="C149" i="7"/>
  <c r="C150" i="7"/>
  <c r="C221" i="7" s="1"/>
  <c r="C148" i="7"/>
  <c r="C147" i="7"/>
  <c r="C143" i="7"/>
  <c r="D75" i="7"/>
  <c r="N128" i="7"/>
  <c r="N124" i="7"/>
  <c r="D129" i="7"/>
  <c r="N157" i="7" s="1"/>
  <c r="D128" i="7"/>
  <c r="N139" i="7" s="1"/>
  <c r="D127" i="7"/>
  <c r="N149" i="7" s="1"/>
  <c r="D126" i="7"/>
  <c r="N125" i="7" s="1"/>
  <c r="D125" i="7"/>
  <c r="N147" i="7" s="1"/>
  <c r="D124" i="7"/>
  <c r="N153" i="7" s="1"/>
  <c r="AI103" i="7"/>
  <c r="AI107" i="7"/>
  <c r="AI106" i="7"/>
  <c r="AI105" i="7"/>
  <c r="AI104" i="7"/>
  <c r="AI102" i="7"/>
  <c r="C129" i="7"/>
  <c r="C128" i="7"/>
  <c r="C127" i="7"/>
  <c r="C126" i="7"/>
  <c r="C125" i="7"/>
  <c r="C124" i="7"/>
  <c r="W115" i="7"/>
  <c r="J115" i="7"/>
  <c r="W114" i="7"/>
  <c r="J114" i="7"/>
  <c r="W113" i="7"/>
  <c r="J113" i="7"/>
  <c r="W112" i="7"/>
  <c r="J112" i="7"/>
  <c r="W111" i="7"/>
  <c r="J111" i="7"/>
  <c r="W110" i="7"/>
  <c r="J110" i="7"/>
  <c r="W105" i="7"/>
  <c r="J105" i="7"/>
  <c r="W104" i="7"/>
  <c r="J104" i="7"/>
  <c r="W103" i="7"/>
  <c r="J103" i="7"/>
  <c r="W102" i="7"/>
  <c r="J102" i="7"/>
  <c r="W101" i="7"/>
  <c r="J101" i="7"/>
  <c r="W100" i="7"/>
  <c r="J100" i="7"/>
  <c r="W95" i="7"/>
  <c r="J95" i="7"/>
  <c r="W94" i="7"/>
  <c r="J94" i="7"/>
  <c r="W93" i="7"/>
  <c r="J93" i="7"/>
  <c r="W92" i="7"/>
  <c r="J92" i="7"/>
  <c r="W91" i="7"/>
  <c r="J91" i="7"/>
  <c r="W90" i="7"/>
  <c r="J90" i="7"/>
  <c r="M78" i="7"/>
  <c r="M74" i="7"/>
  <c r="M71" i="7"/>
  <c r="M67" i="7"/>
  <c r="N67" i="7" s="1"/>
  <c r="O67" i="7" s="1"/>
  <c r="C141" i="7" s="1"/>
  <c r="M63" i="7"/>
  <c r="D66" i="7"/>
  <c r="M75" i="7" s="1"/>
  <c r="D65" i="7"/>
  <c r="M66" i="7" s="1"/>
  <c r="D64" i="7"/>
  <c r="M77" i="7" s="1"/>
  <c r="N77" i="7" s="1"/>
  <c r="O77" i="7" s="1"/>
  <c r="F141" i="7" s="1"/>
  <c r="F212" i="7" s="1"/>
  <c r="O216" i="7" s="1"/>
  <c r="D63" i="7"/>
  <c r="M60" i="7" s="1"/>
  <c r="D62" i="7"/>
  <c r="M79" i="7" s="1"/>
  <c r="D61" i="7"/>
  <c r="M82" i="7" s="1"/>
  <c r="C66" i="7"/>
  <c r="C62" i="7"/>
  <c r="C63" i="7"/>
  <c r="C64" i="7"/>
  <c r="C65" i="7"/>
  <c r="C61" i="7"/>
  <c r="W52" i="7"/>
  <c r="W53" i="7"/>
  <c r="W54" i="7"/>
  <c r="W55" i="7"/>
  <c r="W56" i="7"/>
  <c r="W51" i="7"/>
  <c r="W41" i="7"/>
  <c r="W42" i="7"/>
  <c r="W43" i="7"/>
  <c r="W44" i="7"/>
  <c r="W45" i="7"/>
  <c r="W40" i="7"/>
  <c r="J52" i="7"/>
  <c r="J53" i="7"/>
  <c r="J54" i="7"/>
  <c r="J55" i="7"/>
  <c r="J56" i="7"/>
  <c r="J51" i="7"/>
  <c r="N74" i="7" l="1"/>
  <c r="O74" i="7" s="1"/>
  <c r="O124" i="7"/>
  <c r="P124" i="7" s="1"/>
  <c r="M62" i="7"/>
  <c r="N62" i="7" s="1"/>
  <c r="O62" i="7" s="1"/>
  <c r="C139" i="7" s="1"/>
  <c r="M68" i="7"/>
  <c r="N68" i="7" s="1"/>
  <c r="O68" i="7" s="1"/>
  <c r="M70" i="7"/>
  <c r="N70" i="7" s="1"/>
  <c r="O70" i="7" s="1"/>
  <c r="M73" i="7"/>
  <c r="N73" i="7" s="1"/>
  <c r="O73" i="7" s="1"/>
  <c r="F140" i="7" s="1"/>
  <c r="M80" i="7"/>
  <c r="N78" i="7" s="1"/>
  <c r="O78" i="7" s="1"/>
  <c r="M83" i="7"/>
  <c r="N82" i="7" s="1"/>
  <c r="O82" i="7" s="1"/>
  <c r="D93" i="7" s="1"/>
  <c r="N126" i="7"/>
  <c r="N134" i="7"/>
  <c r="N151" i="7"/>
  <c r="N152" i="7"/>
  <c r="O152" i="7" s="1"/>
  <c r="P152" i="7" s="1"/>
  <c r="F218" i="7" s="1"/>
  <c r="N154" i="7"/>
  <c r="O153" i="7" s="1"/>
  <c r="P153" i="7" s="1"/>
  <c r="F223" i="7" s="1"/>
  <c r="M76" i="7"/>
  <c r="N76" i="7" s="1"/>
  <c r="O76" i="7" s="1"/>
  <c r="M81" i="7"/>
  <c r="M84" i="7"/>
  <c r="N127" i="7"/>
  <c r="N130" i="7"/>
  <c r="O130" i="7" s="1"/>
  <c r="P130" i="7" s="1"/>
  <c r="C219" i="7" s="1"/>
  <c r="O202" i="7" s="1"/>
  <c r="N136" i="7"/>
  <c r="N141" i="7"/>
  <c r="N148" i="7"/>
  <c r="O148" i="7" s="1"/>
  <c r="P148" i="7" s="1"/>
  <c r="C223" i="7" s="1"/>
  <c r="N150" i="7"/>
  <c r="O149" i="7" s="1"/>
  <c r="P149" i="7" s="1"/>
  <c r="F217" i="7" s="1"/>
  <c r="O217" i="7" s="1"/>
  <c r="N155" i="7"/>
  <c r="N145" i="7"/>
  <c r="O145" i="7" s="1"/>
  <c r="P145" i="7" s="1"/>
  <c r="M65" i="7"/>
  <c r="N65" i="7" s="1"/>
  <c r="O65" i="7" s="1"/>
  <c r="C140" i="7" s="1"/>
  <c r="M69" i="7"/>
  <c r="N69" i="7" s="1"/>
  <c r="O69" i="7" s="1"/>
  <c r="C144" i="7" s="1"/>
  <c r="C215" i="7" s="1"/>
  <c r="M72" i="7"/>
  <c r="N71" i="7" s="1"/>
  <c r="O71" i="7" s="1"/>
  <c r="N129" i="7"/>
  <c r="O129" i="7" s="1"/>
  <c r="N131" i="7"/>
  <c r="N133" i="7"/>
  <c r="O133" i="7" s="1"/>
  <c r="P133" i="7" s="1"/>
  <c r="C212" i="7" s="1"/>
  <c r="O204" i="7" s="1"/>
  <c r="N135" i="7"/>
  <c r="N138" i="7"/>
  <c r="O138" i="7" s="1"/>
  <c r="N140" i="7"/>
  <c r="O140" i="7" s="1"/>
  <c r="P140" i="7" s="1"/>
  <c r="C218" i="7" s="1"/>
  <c r="N142" i="7"/>
  <c r="N146" i="7"/>
  <c r="O146" i="7" s="1"/>
  <c r="P146" i="7" s="1"/>
  <c r="N156" i="7"/>
  <c r="N144" i="7"/>
  <c r="O144" i="7" s="1"/>
  <c r="P144" i="7" s="1"/>
  <c r="F213" i="7" s="1"/>
  <c r="M59" i="7"/>
  <c r="M64" i="7"/>
  <c r="N63" i="7" s="1"/>
  <c r="O63" i="7" s="1"/>
  <c r="N132" i="7"/>
  <c r="N137" i="7"/>
  <c r="N143" i="7"/>
  <c r="D164" i="11"/>
  <c r="P177" i="11" s="1"/>
  <c r="P185" i="11"/>
  <c r="P163" i="11"/>
  <c r="M163" i="11"/>
  <c r="X177" i="11"/>
  <c r="AB177" i="11" s="1"/>
  <c r="L163" i="11"/>
  <c r="Q163" i="11" s="1"/>
  <c r="Q105" i="11"/>
  <c r="F225" i="11"/>
  <c r="G224" i="11"/>
  <c r="Q94" i="11"/>
  <c r="E206" i="11"/>
  <c r="O215" i="11" s="1"/>
  <c r="Q107" i="11"/>
  <c r="D223" i="11"/>
  <c r="E222" i="11"/>
  <c r="E221" i="11"/>
  <c r="C223" i="11"/>
  <c r="D225" i="11"/>
  <c r="G222" i="11"/>
  <c r="D224" i="11"/>
  <c r="F222" i="11"/>
  <c r="AA143" i="11"/>
  <c r="D165" i="11"/>
  <c r="G223" i="11"/>
  <c r="E225" i="11"/>
  <c r="B206" i="11"/>
  <c r="O206" i="11" s="1"/>
  <c r="D163" i="11"/>
  <c r="P187" i="11" s="1"/>
  <c r="I206" i="11"/>
  <c r="O223" i="11" s="1"/>
  <c r="C224" i="11"/>
  <c r="F221" i="11"/>
  <c r="D166" i="11"/>
  <c r="L167" i="11" s="1"/>
  <c r="AA140" i="11"/>
  <c r="Y166" i="11"/>
  <c r="AB166" i="11" s="1"/>
  <c r="N163" i="11"/>
  <c r="N227" i="10"/>
  <c r="N231" i="10"/>
  <c r="D164" i="7"/>
  <c r="N215" i="7"/>
  <c r="N59" i="7"/>
  <c r="O59" i="7" s="1"/>
  <c r="P40" i="7"/>
  <c r="D32" i="7"/>
  <c r="D31" i="7"/>
  <c r="D30" i="7"/>
  <c r="M41" i="7" s="1"/>
  <c r="D29" i="7"/>
  <c r="D28" i="7"/>
  <c r="D27" i="7"/>
  <c r="O28" i="7" s="1"/>
  <c r="AI42" i="7"/>
  <c r="AI41" i="7"/>
  <c r="L105" i="7" l="1"/>
  <c r="K104" i="7"/>
  <c r="K102" i="7"/>
  <c r="K101" i="7"/>
  <c r="Q101" i="7" s="1"/>
  <c r="K100" i="7"/>
  <c r="O93" i="7"/>
  <c r="M105" i="7"/>
  <c r="L104" i="7"/>
  <c r="L102" i="7"/>
  <c r="L101" i="7"/>
  <c r="M100" i="7"/>
  <c r="L93" i="7"/>
  <c r="K93" i="7"/>
  <c r="N105" i="7"/>
  <c r="N104" i="7"/>
  <c r="M102" i="7"/>
  <c r="M101" i="7"/>
  <c r="N100" i="7"/>
  <c r="M93" i="7"/>
  <c r="O105" i="7"/>
  <c r="O104" i="7"/>
  <c r="N102" i="7"/>
  <c r="O101" i="7"/>
  <c r="O100" i="7"/>
  <c r="N93" i="7"/>
  <c r="D163" i="7"/>
  <c r="D90" i="7"/>
  <c r="C146" i="7"/>
  <c r="C217" i="7" s="1"/>
  <c r="N41" i="7"/>
  <c r="L165" i="11"/>
  <c r="Q165" i="11" s="1"/>
  <c r="P184" i="11"/>
  <c r="O134" i="7"/>
  <c r="P134" i="7" s="1"/>
  <c r="C220" i="7" s="1"/>
  <c r="O205" i="7" s="1"/>
  <c r="P141" i="7"/>
  <c r="C138" i="7"/>
  <c r="C209" i="7" s="1"/>
  <c r="O195" i="7" s="1"/>
  <c r="D95" i="7"/>
  <c r="Y171" i="7"/>
  <c r="AD171" i="7" s="1"/>
  <c r="X172" i="7"/>
  <c r="AD172" i="7" s="1"/>
  <c r="X165" i="7"/>
  <c r="AD165" i="7" s="1"/>
  <c r="X163" i="7"/>
  <c r="L164" i="7"/>
  <c r="K164" i="7"/>
  <c r="X166" i="7"/>
  <c r="O164" i="7"/>
  <c r="Y163" i="7"/>
  <c r="P164" i="7"/>
  <c r="N164" i="7"/>
  <c r="Y165" i="7"/>
  <c r="Y166" i="7"/>
  <c r="O131" i="7"/>
  <c r="P131" i="7" s="1"/>
  <c r="C211" i="7" s="1"/>
  <c r="O203" i="7" s="1"/>
  <c r="O215" i="7"/>
  <c r="D91" i="7"/>
  <c r="F139" i="7"/>
  <c r="P138" i="7" s="1"/>
  <c r="F210" i="7" s="1"/>
  <c r="O209" i="7" s="1"/>
  <c r="D162" i="7"/>
  <c r="C214" i="7"/>
  <c r="O196" i="7" s="1"/>
  <c r="O165" i="11"/>
  <c r="P129" i="7"/>
  <c r="D166" i="7"/>
  <c r="O141" i="7"/>
  <c r="D92" i="7"/>
  <c r="C151" i="7"/>
  <c r="C222" i="7" s="1"/>
  <c r="D94" i="7"/>
  <c r="Z173" i="11"/>
  <c r="AB173" i="11" s="1"/>
  <c r="L177" i="11"/>
  <c r="Q177" i="11" s="1"/>
  <c r="AA176" i="11"/>
  <c r="AB176" i="11" s="1"/>
  <c r="O177" i="11"/>
  <c r="M165" i="11"/>
  <c r="M184" i="11"/>
  <c r="Q184" i="11" s="1"/>
  <c r="P165" i="11"/>
  <c r="M173" i="11"/>
  <c r="Q173" i="11" s="1"/>
  <c r="E224" i="11"/>
  <c r="F223" i="11"/>
  <c r="T219" i="11" s="1"/>
  <c r="G278" i="11"/>
  <c r="O286" i="11" s="1"/>
  <c r="C225" i="11"/>
  <c r="G221" i="11"/>
  <c r="N164" i="11"/>
  <c r="O187" i="11"/>
  <c r="Q187" i="11" s="1"/>
  <c r="O175" i="11"/>
  <c r="N186" i="11"/>
  <c r="O186" i="11"/>
  <c r="N173" i="11"/>
  <c r="O164" i="11"/>
  <c r="M175" i="11"/>
  <c r="Y163" i="11"/>
  <c r="AB163" i="11" s="1"/>
  <c r="M166" i="11"/>
  <c r="Y175" i="11"/>
  <c r="AB175" i="11" s="1"/>
  <c r="N166" i="11"/>
  <c r="M174" i="11"/>
  <c r="X164" i="11"/>
  <c r="AB164" i="11" s="1"/>
  <c r="O166" i="11"/>
  <c r="P174" i="11"/>
  <c r="Z167" i="11"/>
  <c r="AB167" i="11" s="1"/>
  <c r="C278" i="11"/>
  <c r="O278" i="11" s="1"/>
  <c r="P164" i="11"/>
  <c r="T222" i="11"/>
  <c r="P167" i="11"/>
  <c r="N183" i="11"/>
  <c r="N176" i="11"/>
  <c r="AA165" i="11"/>
  <c r="AB165" i="11" s="1"/>
  <c r="O176" i="11"/>
  <c r="N167" i="11"/>
  <c r="Q167" i="11" s="1"/>
  <c r="O167" i="11"/>
  <c r="P183" i="11"/>
  <c r="M164" i="11"/>
  <c r="L166" i="11"/>
  <c r="H278" i="11"/>
  <c r="O287" i="11" s="1"/>
  <c r="F278" i="11"/>
  <c r="O284" i="11" s="1"/>
  <c r="P173" i="11"/>
  <c r="K278" i="11"/>
  <c r="O296" i="11" s="1"/>
  <c r="L176" i="11"/>
  <c r="Q176" i="11" s="1"/>
  <c r="N174" i="11"/>
  <c r="W174" i="11"/>
  <c r="AB174" i="11" s="1"/>
  <c r="D278" i="11"/>
  <c r="O280" i="11" s="1"/>
  <c r="C222" i="11"/>
  <c r="T220" i="11" s="1"/>
  <c r="D221" i="11"/>
  <c r="J278" i="11"/>
  <c r="O293" i="11" s="1"/>
  <c r="P175" i="11"/>
  <c r="N209" i="7"/>
  <c r="O55" i="7"/>
  <c r="X51" i="7"/>
  <c r="AD51" i="7" s="1"/>
  <c r="X31" i="7"/>
  <c r="AD31" i="7" s="1"/>
  <c r="Z53" i="7"/>
  <c r="AD53" i="7" s="1"/>
  <c r="K55" i="7"/>
  <c r="AA31" i="7"/>
  <c r="M55" i="7"/>
  <c r="AB32" i="7"/>
  <c r="N56" i="7"/>
  <c r="N52" i="7"/>
  <c r="L56" i="7"/>
  <c r="K52" i="7"/>
  <c r="Q52" i="7" s="1"/>
  <c r="AC40" i="7"/>
  <c r="AD40" i="7" s="1"/>
  <c r="X32" i="7"/>
  <c r="O56" i="7"/>
  <c r="O52" i="7"/>
  <c r="N40" i="7"/>
  <c r="AA41" i="7"/>
  <c r="AD41" i="7" s="1"/>
  <c r="AC30" i="7"/>
  <c r="AA33" i="7"/>
  <c r="M51" i="7"/>
  <c r="X44" i="7"/>
  <c r="AD44" i="7" s="1"/>
  <c r="AA30" i="7"/>
  <c r="AD30" i="7" s="1"/>
  <c r="Y33" i="7"/>
  <c r="AD33" i="7" s="1"/>
  <c r="M40" i="7"/>
  <c r="L40" i="7"/>
  <c r="N54" i="7"/>
  <c r="P54" i="7"/>
  <c r="AC56" i="7"/>
  <c r="AD56" i="7" s="1"/>
  <c r="K54" i="7"/>
  <c r="N53" i="7"/>
  <c r="AA43" i="7"/>
  <c r="AD43" i="7" s="1"/>
  <c r="AB29" i="7"/>
  <c r="AA55" i="7"/>
  <c r="AD55" i="7" s="1"/>
  <c r="AA29" i="7"/>
  <c r="AD29" i="7" s="1"/>
  <c r="AB54" i="7"/>
  <c r="AD54" i="7" s="1"/>
  <c r="Y45" i="7"/>
  <c r="AD45" i="7" s="1"/>
  <c r="AC28" i="7"/>
  <c r="Y52" i="7"/>
  <c r="AD52" i="7" s="1"/>
  <c r="Z28" i="7"/>
  <c r="AD28" i="7" s="1"/>
  <c r="AC42" i="7"/>
  <c r="AD42" i="7" s="1"/>
  <c r="P41" i="7"/>
  <c r="K41" i="7"/>
  <c r="D121" i="4"/>
  <c r="D122" i="4"/>
  <c r="D123" i="4"/>
  <c r="D124" i="4"/>
  <c r="D125" i="4"/>
  <c r="H349" i="4"/>
  <c r="D326" i="4"/>
  <c r="D325" i="4"/>
  <c r="D324" i="4"/>
  <c r="D323" i="4"/>
  <c r="D322" i="4"/>
  <c r="D318" i="4"/>
  <c r="D317" i="4"/>
  <c r="D316" i="4"/>
  <c r="D315" i="4"/>
  <c r="D314" i="4"/>
  <c r="Q310" i="4"/>
  <c r="P310" i="4"/>
  <c r="D310" i="4"/>
  <c r="Q309" i="4"/>
  <c r="P309" i="4"/>
  <c r="D309" i="4"/>
  <c r="Q308" i="4"/>
  <c r="P308" i="4"/>
  <c r="D308" i="4"/>
  <c r="Q307" i="4"/>
  <c r="P307" i="4"/>
  <c r="D307" i="4"/>
  <c r="Q306" i="4"/>
  <c r="P306" i="4"/>
  <c r="D306" i="4"/>
  <c r="D302" i="4"/>
  <c r="D301" i="4"/>
  <c r="D300" i="4"/>
  <c r="D299" i="4"/>
  <c r="D298" i="4"/>
  <c r="D283" i="4"/>
  <c r="D282" i="4"/>
  <c r="D281" i="4"/>
  <c r="D280" i="4"/>
  <c r="D279" i="4"/>
  <c r="D275" i="4"/>
  <c r="D274" i="4"/>
  <c r="D273" i="4"/>
  <c r="D272" i="4"/>
  <c r="D271" i="4"/>
  <c r="Q268" i="4"/>
  <c r="P268" i="4"/>
  <c r="Q267" i="4"/>
  <c r="P267" i="4"/>
  <c r="D267" i="4"/>
  <c r="Q266" i="4"/>
  <c r="P266" i="4"/>
  <c r="D266" i="4"/>
  <c r="Q265" i="4"/>
  <c r="P265" i="4"/>
  <c r="D265" i="4"/>
  <c r="Q264" i="4"/>
  <c r="P264" i="4"/>
  <c r="D264" i="4"/>
  <c r="D263" i="4"/>
  <c r="D259" i="4"/>
  <c r="D258" i="4"/>
  <c r="D257" i="4"/>
  <c r="D256" i="4"/>
  <c r="D255" i="4"/>
  <c r="D241" i="4"/>
  <c r="D240" i="4"/>
  <c r="D239" i="4"/>
  <c r="D238" i="4"/>
  <c r="D237" i="4"/>
  <c r="D233" i="4"/>
  <c r="D232" i="4"/>
  <c r="D231" i="4"/>
  <c r="D230" i="4"/>
  <c r="D229" i="4"/>
  <c r="Q226" i="4"/>
  <c r="P226" i="4"/>
  <c r="Q225" i="4"/>
  <c r="P225" i="4"/>
  <c r="D225" i="4"/>
  <c r="Q224" i="4"/>
  <c r="P224" i="4"/>
  <c r="D224" i="4"/>
  <c r="Q223" i="4"/>
  <c r="P223" i="4"/>
  <c r="D223" i="4"/>
  <c r="Q222" i="4"/>
  <c r="P222" i="4"/>
  <c r="D222" i="4"/>
  <c r="D221" i="4"/>
  <c r="D217" i="4"/>
  <c r="D216" i="4"/>
  <c r="D215" i="4"/>
  <c r="D214" i="4"/>
  <c r="D213" i="4"/>
  <c r="D199" i="4"/>
  <c r="D198" i="4"/>
  <c r="D197" i="4"/>
  <c r="D196" i="4"/>
  <c r="D195" i="4"/>
  <c r="D191" i="4"/>
  <c r="D190" i="4"/>
  <c r="D189" i="4"/>
  <c r="D188" i="4"/>
  <c r="D187" i="4"/>
  <c r="Q185" i="4"/>
  <c r="P185" i="4"/>
  <c r="Q184" i="4"/>
  <c r="P184" i="4"/>
  <c r="Q183" i="4"/>
  <c r="P183" i="4"/>
  <c r="D183" i="4"/>
  <c r="Q182" i="4"/>
  <c r="P182" i="4"/>
  <c r="D182" i="4"/>
  <c r="Q181" i="4"/>
  <c r="P181" i="4"/>
  <c r="D181" i="4"/>
  <c r="D180" i="4"/>
  <c r="D179" i="4"/>
  <c r="D175" i="4"/>
  <c r="D174" i="4"/>
  <c r="D173" i="4"/>
  <c r="D172" i="4"/>
  <c r="D171" i="4"/>
  <c r="M158" i="4"/>
  <c r="M157" i="4"/>
  <c r="M156" i="4"/>
  <c r="M155" i="4"/>
  <c r="M154" i="4"/>
  <c r="M150" i="4"/>
  <c r="M149" i="4"/>
  <c r="M148" i="4"/>
  <c r="M147" i="4"/>
  <c r="AA146" i="4"/>
  <c r="Z146" i="4"/>
  <c r="M146" i="4"/>
  <c r="AA145" i="4"/>
  <c r="Z145" i="4"/>
  <c r="AA144" i="4"/>
  <c r="Z144" i="4"/>
  <c r="AA143" i="4"/>
  <c r="Z143" i="4"/>
  <c r="AA142" i="4"/>
  <c r="Z142" i="4"/>
  <c r="M142" i="4"/>
  <c r="M141" i="4"/>
  <c r="M140" i="4"/>
  <c r="M139" i="4"/>
  <c r="M138" i="4"/>
  <c r="M134" i="4"/>
  <c r="M133" i="4"/>
  <c r="M132" i="4"/>
  <c r="M131" i="4"/>
  <c r="M130" i="4"/>
  <c r="J126" i="4"/>
  <c r="J125" i="4"/>
  <c r="J124" i="4"/>
  <c r="J123" i="4"/>
  <c r="AA107" i="4"/>
  <c r="Y107" i="4"/>
  <c r="W107" i="4"/>
  <c r="U107" i="4"/>
  <c r="S107" i="4"/>
  <c r="Q107" i="4"/>
  <c r="O107" i="4"/>
  <c r="M107" i="4"/>
  <c r="K107" i="4"/>
  <c r="I107" i="4"/>
  <c r="AA106" i="4"/>
  <c r="Y106" i="4"/>
  <c r="W106" i="4"/>
  <c r="U106" i="4"/>
  <c r="S106" i="4"/>
  <c r="Q106" i="4"/>
  <c r="O106" i="4"/>
  <c r="M106" i="4"/>
  <c r="K106" i="4"/>
  <c r="I106" i="4"/>
  <c r="AL105" i="4"/>
  <c r="AK105" i="4"/>
  <c r="AJ105" i="4"/>
  <c r="AI105" i="4"/>
  <c r="AH105" i="4"/>
  <c r="AG105" i="4"/>
  <c r="AF105" i="4"/>
  <c r="AE105" i="4"/>
  <c r="AD105" i="4"/>
  <c r="AC105" i="4"/>
  <c r="AM105" i="4" s="1"/>
  <c r="AA105" i="4"/>
  <c r="Y105" i="4"/>
  <c r="W105" i="4"/>
  <c r="U105" i="4"/>
  <c r="S105" i="4"/>
  <c r="Q105" i="4"/>
  <c r="O105" i="4"/>
  <c r="M105" i="4"/>
  <c r="K105" i="4"/>
  <c r="I105" i="4"/>
  <c r="AL104" i="4"/>
  <c r="AK104" i="4"/>
  <c r="AJ104" i="4"/>
  <c r="AI104" i="4"/>
  <c r="AH104" i="4"/>
  <c r="AG104" i="4"/>
  <c r="AF104" i="4"/>
  <c r="AE104" i="4"/>
  <c r="AD104" i="4"/>
  <c r="AO104" i="4" s="1"/>
  <c r="AC104" i="4"/>
  <c r="AM104" i="4" s="1"/>
  <c r="AA104" i="4"/>
  <c r="Y104" i="4"/>
  <c r="W104" i="4"/>
  <c r="U104" i="4"/>
  <c r="S104" i="4"/>
  <c r="Q104" i="4"/>
  <c r="O104" i="4"/>
  <c r="M104" i="4"/>
  <c r="K104" i="4"/>
  <c r="I104" i="4"/>
  <c r="AL103" i="4"/>
  <c r="AK103" i="4"/>
  <c r="AJ103" i="4"/>
  <c r="AI103" i="4"/>
  <c r="AH103" i="4"/>
  <c r="AG103" i="4"/>
  <c r="AF103" i="4"/>
  <c r="AE103" i="4"/>
  <c r="AD103" i="4"/>
  <c r="AC103" i="4"/>
  <c r="AM103" i="4" s="1"/>
  <c r="AA103" i="4"/>
  <c r="Y103" i="4"/>
  <c r="W103" i="4"/>
  <c r="U103" i="4"/>
  <c r="S103" i="4"/>
  <c r="Q103" i="4"/>
  <c r="O103" i="4"/>
  <c r="M103" i="4"/>
  <c r="K103" i="4"/>
  <c r="I103" i="4"/>
  <c r="AL102" i="4"/>
  <c r="AK102" i="4"/>
  <c r="AJ102" i="4"/>
  <c r="AI102" i="4"/>
  <c r="AH102" i="4"/>
  <c r="AG102" i="4"/>
  <c r="AF102" i="4"/>
  <c r="AE102" i="4"/>
  <c r="AD102" i="4"/>
  <c r="AC102" i="4"/>
  <c r="AM102" i="4" s="1"/>
  <c r="AA102" i="4"/>
  <c r="Y102" i="4"/>
  <c r="W102" i="4"/>
  <c r="W108" i="4" s="1"/>
  <c r="U102" i="4"/>
  <c r="S102" i="4"/>
  <c r="Q102" i="4"/>
  <c r="O102" i="4"/>
  <c r="O108" i="4" s="1"/>
  <c r="M102" i="4"/>
  <c r="K102" i="4"/>
  <c r="I102" i="4"/>
  <c r="AL101" i="4"/>
  <c r="AK101" i="4"/>
  <c r="AJ101" i="4"/>
  <c r="AI101" i="4"/>
  <c r="AG101" i="4"/>
  <c r="AD101" i="4"/>
  <c r="AM101" i="4"/>
  <c r="AA98" i="4"/>
  <c r="Y98" i="4"/>
  <c r="W98" i="4"/>
  <c r="U98" i="4"/>
  <c r="S98" i="4"/>
  <c r="Q98" i="4"/>
  <c r="O98" i="4"/>
  <c r="M98" i="4"/>
  <c r="K98" i="4"/>
  <c r="I98" i="4"/>
  <c r="AA97" i="4"/>
  <c r="Y97" i="4"/>
  <c r="W97" i="4"/>
  <c r="U97" i="4"/>
  <c r="S97" i="4"/>
  <c r="Q97" i="4"/>
  <c r="O97" i="4"/>
  <c r="M97" i="4"/>
  <c r="K97" i="4"/>
  <c r="I97" i="4"/>
  <c r="AA96" i="4"/>
  <c r="Y96" i="4"/>
  <c r="W96" i="4"/>
  <c r="U96" i="4"/>
  <c r="S96" i="4"/>
  <c r="Q96" i="4"/>
  <c r="O96" i="4"/>
  <c r="M96" i="4"/>
  <c r="K96" i="4"/>
  <c r="I96" i="4"/>
  <c r="AA95" i="4"/>
  <c r="Y95" i="4"/>
  <c r="W95" i="4"/>
  <c r="U95" i="4"/>
  <c r="S95" i="4"/>
  <c r="Q95" i="4"/>
  <c r="O95" i="4"/>
  <c r="M95" i="4"/>
  <c r="K95" i="4"/>
  <c r="I95" i="4"/>
  <c r="AA94" i="4"/>
  <c r="Y94" i="4"/>
  <c r="W94" i="4"/>
  <c r="U94" i="4"/>
  <c r="S94" i="4"/>
  <c r="Q94" i="4"/>
  <c r="O94" i="4"/>
  <c r="M94" i="4"/>
  <c r="K94" i="4"/>
  <c r="I94" i="4"/>
  <c r="AA93" i="4"/>
  <c r="AA99" i="4" s="1"/>
  <c r="Y93" i="4"/>
  <c r="W93" i="4"/>
  <c r="U93" i="4"/>
  <c r="U99" i="4" s="1"/>
  <c r="S93" i="4"/>
  <c r="S99" i="4" s="1"/>
  <c r="Q93" i="4"/>
  <c r="O93" i="4"/>
  <c r="M93" i="4"/>
  <c r="M99" i="4" s="1"/>
  <c r="K93" i="4"/>
  <c r="K99" i="4" s="1"/>
  <c r="I93" i="4"/>
  <c r="AA89" i="4"/>
  <c r="Y89" i="4"/>
  <c r="W89" i="4"/>
  <c r="U89" i="4"/>
  <c r="S89" i="4"/>
  <c r="Q89" i="4"/>
  <c r="O89" i="4"/>
  <c r="M89" i="4"/>
  <c r="K89" i="4"/>
  <c r="I89" i="4"/>
  <c r="AA88" i="4"/>
  <c r="Y88" i="4"/>
  <c r="W88" i="4"/>
  <c r="U88" i="4"/>
  <c r="S88" i="4"/>
  <c r="Q88" i="4"/>
  <c r="O88" i="4"/>
  <c r="M88" i="4"/>
  <c r="K88" i="4"/>
  <c r="I88" i="4"/>
  <c r="AA87" i="4"/>
  <c r="Y87" i="4"/>
  <c r="W87" i="4"/>
  <c r="U87" i="4"/>
  <c r="S87" i="4"/>
  <c r="Q87" i="4"/>
  <c r="O87" i="4"/>
  <c r="M87" i="4"/>
  <c r="K87" i="4"/>
  <c r="I87" i="4"/>
  <c r="AA86" i="4"/>
  <c r="Y86" i="4"/>
  <c r="W86" i="4"/>
  <c r="U86" i="4"/>
  <c r="S86" i="4"/>
  <c r="Q86" i="4"/>
  <c r="O86" i="4"/>
  <c r="M86" i="4"/>
  <c r="K86" i="4"/>
  <c r="I86" i="4"/>
  <c r="AA85" i="4"/>
  <c r="Y85" i="4"/>
  <c r="W85" i="4"/>
  <c r="U85" i="4"/>
  <c r="S85" i="4"/>
  <c r="Q85" i="4"/>
  <c r="O85" i="4"/>
  <c r="M85" i="4"/>
  <c r="K85" i="4"/>
  <c r="I85" i="4"/>
  <c r="AA84" i="4"/>
  <c r="AA90" i="4" s="1"/>
  <c r="Y84" i="4"/>
  <c r="W84" i="4"/>
  <c r="U84" i="4"/>
  <c r="S84" i="4"/>
  <c r="S90" i="4" s="1"/>
  <c r="Q84" i="4"/>
  <c r="O84" i="4"/>
  <c r="M84" i="4"/>
  <c r="K84" i="4"/>
  <c r="K90" i="4" s="1"/>
  <c r="I84" i="4"/>
  <c r="AA80" i="4"/>
  <c r="Y80" i="4"/>
  <c r="W80" i="4"/>
  <c r="U80" i="4"/>
  <c r="S80" i="4"/>
  <c r="Q80" i="4"/>
  <c r="O80" i="4"/>
  <c r="M80" i="4"/>
  <c r="K80" i="4"/>
  <c r="I80" i="4"/>
  <c r="AA79" i="4"/>
  <c r="Y79" i="4"/>
  <c r="W79" i="4"/>
  <c r="U79" i="4"/>
  <c r="S79" i="4"/>
  <c r="Q79" i="4"/>
  <c r="O79" i="4"/>
  <c r="M79" i="4"/>
  <c r="K79" i="4"/>
  <c r="I79" i="4"/>
  <c r="AA78" i="4"/>
  <c r="Y78" i="4"/>
  <c r="W78" i="4"/>
  <c r="U78" i="4"/>
  <c r="S78" i="4"/>
  <c r="Q78" i="4"/>
  <c r="O78" i="4"/>
  <c r="M78" i="4"/>
  <c r="K78" i="4"/>
  <c r="I78" i="4"/>
  <c r="AA77" i="4"/>
  <c r="Y77" i="4"/>
  <c r="W77" i="4"/>
  <c r="U77" i="4"/>
  <c r="S77" i="4"/>
  <c r="Q77" i="4"/>
  <c r="O77" i="4"/>
  <c r="M77" i="4"/>
  <c r="K77" i="4"/>
  <c r="I77" i="4"/>
  <c r="AA76" i="4"/>
  <c r="Y76" i="4"/>
  <c r="W76" i="4"/>
  <c r="U76" i="4"/>
  <c r="S76" i="4"/>
  <c r="Q76" i="4"/>
  <c r="O76" i="4"/>
  <c r="M76" i="4"/>
  <c r="K76" i="4"/>
  <c r="I76" i="4"/>
  <c r="AA75" i="4"/>
  <c r="AA81" i="4" s="1"/>
  <c r="Y75" i="4"/>
  <c r="W75" i="4"/>
  <c r="U75" i="4"/>
  <c r="S75" i="4"/>
  <c r="S81" i="4" s="1"/>
  <c r="Q75" i="4"/>
  <c r="O75" i="4"/>
  <c r="M75" i="4"/>
  <c r="M81" i="4" s="1"/>
  <c r="K75" i="4"/>
  <c r="K81" i="4" s="1"/>
  <c r="I75" i="4"/>
  <c r="AA71" i="4"/>
  <c r="Y71" i="4"/>
  <c r="W71" i="4"/>
  <c r="U71" i="4"/>
  <c r="S71" i="4"/>
  <c r="Q71" i="4"/>
  <c r="O71" i="4"/>
  <c r="M71" i="4"/>
  <c r="K71" i="4"/>
  <c r="I71" i="4"/>
  <c r="AA70" i="4"/>
  <c r="Y70" i="4"/>
  <c r="W70" i="4"/>
  <c r="U70" i="4"/>
  <c r="S70" i="4"/>
  <c r="Q70" i="4"/>
  <c r="O70" i="4"/>
  <c r="M70" i="4"/>
  <c r="K70" i="4"/>
  <c r="I70" i="4"/>
  <c r="AA69" i="4"/>
  <c r="Y69" i="4"/>
  <c r="W69" i="4"/>
  <c r="U69" i="4"/>
  <c r="S69" i="4"/>
  <c r="Q69" i="4"/>
  <c r="O69" i="4"/>
  <c r="M69" i="4"/>
  <c r="K69" i="4"/>
  <c r="I69" i="4"/>
  <c r="AA68" i="4"/>
  <c r="Y68" i="4"/>
  <c r="W68" i="4"/>
  <c r="U68" i="4"/>
  <c r="S68" i="4"/>
  <c r="Q68" i="4"/>
  <c r="O68" i="4"/>
  <c r="M68" i="4"/>
  <c r="K68" i="4"/>
  <c r="I68" i="4"/>
  <c r="AA67" i="4"/>
  <c r="Y67" i="4"/>
  <c r="W67" i="4"/>
  <c r="U67" i="4"/>
  <c r="S67" i="4"/>
  <c r="Q67" i="4"/>
  <c r="O67" i="4"/>
  <c r="M67" i="4"/>
  <c r="K67" i="4"/>
  <c r="I67" i="4"/>
  <c r="AA66" i="4"/>
  <c r="AA72" i="4" s="1"/>
  <c r="Y66" i="4"/>
  <c r="W66" i="4"/>
  <c r="U66" i="4"/>
  <c r="S66" i="4"/>
  <c r="S72" i="4" s="1"/>
  <c r="Q66" i="4"/>
  <c r="O66" i="4"/>
  <c r="M66" i="4"/>
  <c r="K66" i="4"/>
  <c r="K72" i="4" s="1"/>
  <c r="I66" i="4"/>
  <c r="AA63" i="4"/>
  <c r="Y63" i="4"/>
  <c r="W63" i="4"/>
  <c r="U63" i="4"/>
  <c r="S63" i="4"/>
  <c r="Q63" i="4"/>
  <c r="O63" i="4"/>
  <c r="M63" i="4"/>
  <c r="K63" i="4"/>
  <c r="I63" i="4"/>
  <c r="AA62" i="4"/>
  <c r="Y62" i="4"/>
  <c r="W62" i="4"/>
  <c r="U62" i="4"/>
  <c r="S62" i="4"/>
  <c r="Q62" i="4"/>
  <c r="O62" i="4"/>
  <c r="M62" i="4"/>
  <c r="K62" i="4"/>
  <c r="I62" i="4"/>
  <c r="AA61" i="4"/>
  <c r="Y61" i="4"/>
  <c r="W61" i="4"/>
  <c r="U61" i="4"/>
  <c r="S61" i="4"/>
  <c r="Q61" i="4"/>
  <c r="O61" i="4"/>
  <c r="M61" i="4"/>
  <c r="K61" i="4"/>
  <c r="I61" i="4"/>
  <c r="AA60" i="4"/>
  <c r="Y60" i="4"/>
  <c r="W60" i="4"/>
  <c r="U60" i="4"/>
  <c r="S60" i="4"/>
  <c r="Q60" i="4"/>
  <c r="O60" i="4"/>
  <c r="M60" i="4"/>
  <c r="K60" i="4"/>
  <c r="I60" i="4"/>
  <c r="AA59" i="4"/>
  <c r="Y59" i="4"/>
  <c r="W59" i="4"/>
  <c r="U59" i="4"/>
  <c r="S59" i="4"/>
  <c r="Q59" i="4"/>
  <c r="O59" i="4"/>
  <c r="M59" i="4"/>
  <c r="K59" i="4"/>
  <c r="I59" i="4"/>
  <c r="AA58" i="4"/>
  <c r="AA64" i="4" s="1"/>
  <c r="Y58" i="4"/>
  <c r="W58" i="4"/>
  <c r="U58" i="4"/>
  <c r="S58" i="4"/>
  <c r="S64" i="4" s="1"/>
  <c r="Q58" i="4"/>
  <c r="O58" i="4"/>
  <c r="M58" i="4"/>
  <c r="K58" i="4"/>
  <c r="K64" i="4" s="1"/>
  <c r="I58" i="4"/>
  <c r="AA54" i="4"/>
  <c r="Y54" i="4"/>
  <c r="W54" i="4"/>
  <c r="U54" i="4"/>
  <c r="S54" i="4"/>
  <c r="Q54" i="4"/>
  <c r="O54" i="4"/>
  <c r="M54" i="4"/>
  <c r="K54" i="4"/>
  <c r="I54" i="4"/>
  <c r="AA53" i="4"/>
  <c r="Y53" i="4"/>
  <c r="W53" i="4"/>
  <c r="U53" i="4"/>
  <c r="S53" i="4"/>
  <c r="Q53" i="4"/>
  <c r="O53" i="4"/>
  <c r="M53" i="4"/>
  <c r="K53" i="4"/>
  <c r="I53" i="4"/>
  <c r="AA52" i="4"/>
  <c r="Y52" i="4"/>
  <c r="W52" i="4"/>
  <c r="U52" i="4"/>
  <c r="S52" i="4"/>
  <c r="Q52" i="4"/>
  <c r="O52" i="4"/>
  <c r="M52" i="4"/>
  <c r="K52" i="4"/>
  <c r="I52" i="4"/>
  <c r="AA51" i="4"/>
  <c r="Y51" i="4"/>
  <c r="W51" i="4"/>
  <c r="U51" i="4"/>
  <c r="S51" i="4"/>
  <c r="Q51" i="4"/>
  <c r="O51" i="4"/>
  <c r="M51" i="4"/>
  <c r="K51" i="4"/>
  <c r="I51" i="4"/>
  <c r="AA50" i="4"/>
  <c r="Y50" i="4"/>
  <c r="W50" i="4"/>
  <c r="U50" i="4"/>
  <c r="S50" i="4"/>
  <c r="Q50" i="4"/>
  <c r="O50" i="4"/>
  <c r="M50" i="4"/>
  <c r="K50" i="4"/>
  <c r="I50" i="4"/>
  <c r="AA49" i="4"/>
  <c r="AA55" i="4" s="1"/>
  <c r="Y49" i="4"/>
  <c r="W49" i="4"/>
  <c r="U49" i="4"/>
  <c r="S49" i="4"/>
  <c r="S55" i="4" s="1"/>
  <c r="Q49" i="4"/>
  <c r="O49" i="4"/>
  <c r="M49" i="4"/>
  <c r="K49" i="4"/>
  <c r="K55" i="4" s="1"/>
  <c r="I49" i="4"/>
  <c r="AA44" i="4"/>
  <c r="Y44" i="4"/>
  <c r="W44" i="4"/>
  <c r="U44" i="4"/>
  <c r="S44" i="4"/>
  <c r="Q44" i="4"/>
  <c r="O44" i="4"/>
  <c r="M44" i="4"/>
  <c r="K44" i="4"/>
  <c r="I44" i="4"/>
  <c r="AA43" i="4"/>
  <c r="Y43" i="4"/>
  <c r="W43" i="4"/>
  <c r="U43" i="4"/>
  <c r="S43" i="4"/>
  <c r="Q43" i="4"/>
  <c r="O43" i="4"/>
  <c r="M43" i="4"/>
  <c r="K43" i="4"/>
  <c r="I43" i="4"/>
  <c r="AA42" i="4"/>
  <c r="Y42" i="4"/>
  <c r="W42" i="4"/>
  <c r="U42" i="4"/>
  <c r="S42" i="4"/>
  <c r="Q42" i="4"/>
  <c r="O42" i="4"/>
  <c r="M42" i="4"/>
  <c r="K42" i="4"/>
  <c r="I42" i="4"/>
  <c r="AA41" i="4"/>
  <c r="AA46" i="4" s="1"/>
  <c r="Y41" i="4"/>
  <c r="W41" i="4"/>
  <c r="U41" i="4"/>
  <c r="S41" i="4"/>
  <c r="S46" i="4" s="1"/>
  <c r="Q41" i="4"/>
  <c r="O41" i="4"/>
  <c r="M41" i="4"/>
  <c r="K41" i="4"/>
  <c r="K46" i="4" s="1"/>
  <c r="I41" i="4"/>
  <c r="AA40" i="4"/>
  <c r="Y40" i="4"/>
  <c r="W40" i="4"/>
  <c r="W46" i="4" s="1"/>
  <c r="U40" i="4"/>
  <c r="S40" i="4"/>
  <c r="Q40" i="4"/>
  <c r="O40" i="4"/>
  <c r="O46" i="4" s="1"/>
  <c r="M40" i="4"/>
  <c r="K40" i="4"/>
  <c r="I40" i="4"/>
  <c r="AA39" i="4"/>
  <c r="Y39" i="4"/>
  <c r="W39" i="4"/>
  <c r="U39" i="4"/>
  <c r="S39" i="4"/>
  <c r="Q39" i="4"/>
  <c r="O39" i="4"/>
  <c r="M39" i="4"/>
  <c r="K39" i="4"/>
  <c r="I39" i="4"/>
  <c r="AA35" i="4"/>
  <c r="Y35" i="4"/>
  <c r="W35" i="4"/>
  <c r="U35" i="4"/>
  <c r="S35" i="4"/>
  <c r="Q35" i="4"/>
  <c r="O35" i="4"/>
  <c r="M35" i="4"/>
  <c r="K35" i="4"/>
  <c r="I35" i="4"/>
  <c r="AA34" i="4"/>
  <c r="Y34" i="4"/>
  <c r="W34" i="4"/>
  <c r="U34" i="4"/>
  <c r="S34" i="4"/>
  <c r="Q34" i="4"/>
  <c r="O34" i="4"/>
  <c r="M34" i="4"/>
  <c r="K34" i="4"/>
  <c r="I34" i="4"/>
  <c r="AA33" i="4"/>
  <c r="Y33" i="4"/>
  <c r="W33" i="4"/>
  <c r="U33" i="4"/>
  <c r="S33" i="4"/>
  <c r="Q33" i="4"/>
  <c r="O33" i="4"/>
  <c r="M33" i="4"/>
  <c r="K33" i="4"/>
  <c r="I33" i="4"/>
  <c r="AA32" i="4"/>
  <c r="Y32" i="4"/>
  <c r="W32" i="4"/>
  <c r="U32" i="4"/>
  <c r="S32" i="4"/>
  <c r="Q32" i="4"/>
  <c r="O32" i="4"/>
  <c r="M32" i="4"/>
  <c r="K32" i="4"/>
  <c r="I32" i="4"/>
  <c r="AA31" i="4"/>
  <c r="Y31" i="4"/>
  <c r="W31" i="4"/>
  <c r="U31" i="4"/>
  <c r="S31" i="4"/>
  <c r="Q31" i="4"/>
  <c r="O31" i="4"/>
  <c r="O36" i="4" s="1"/>
  <c r="M31" i="4"/>
  <c r="K31" i="4"/>
  <c r="I31" i="4"/>
  <c r="AA30" i="4"/>
  <c r="AA36" i="4" s="1"/>
  <c r="Y30" i="4"/>
  <c r="W30" i="4"/>
  <c r="U30" i="4"/>
  <c r="S30" i="4"/>
  <c r="S36" i="4" s="1"/>
  <c r="Q30" i="4"/>
  <c r="O30" i="4"/>
  <c r="M30" i="4"/>
  <c r="K30" i="4"/>
  <c r="K36" i="4" s="1"/>
  <c r="I30" i="4"/>
  <c r="AA26" i="4"/>
  <c r="Y26" i="4"/>
  <c r="W26" i="4"/>
  <c r="U26" i="4"/>
  <c r="S26" i="4"/>
  <c r="Q26" i="4"/>
  <c r="O26" i="4"/>
  <c r="M26" i="4"/>
  <c r="K26" i="4"/>
  <c r="I26" i="4"/>
  <c r="AA25" i="4"/>
  <c r="Y25" i="4"/>
  <c r="W25" i="4"/>
  <c r="U25" i="4"/>
  <c r="S25" i="4"/>
  <c r="Q25" i="4"/>
  <c r="O25" i="4"/>
  <c r="M25" i="4"/>
  <c r="K25" i="4"/>
  <c r="I25" i="4"/>
  <c r="AA24" i="4"/>
  <c r="Y24" i="4"/>
  <c r="W24" i="4"/>
  <c r="U24" i="4"/>
  <c r="S24" i="4"/>
  <c r="Q24" i="4"/>
  <c r="O24" i="4"/>
  <c r="M24" i="4"/>
  <c r="K24" i="4"/>
  <c r="I24" i="4"/>
  <c r="AA23" i="4"/>
  <c r="Y23" i="4"/>
  <c r="W23" i="4"/>
  <c r="U23" i="4"/>
  <c r="S23" i="4"/>
  <c r="Q23" i="4"/>
  <c r="O23" i="4"/>
  <c r="M23" i="4"/>
  <c r="K23" i="4"/>
  <c r="I23" i="4"/>
  <c r="AA22" i="4"/>
  <c r="Y22" i="4"/>
  <c r="W22" i="4"/>
  <c r="U22" i="4"/>
  <c r="S22" i="4"/>
  <c r="Q22" i="4"/>
  <c r="O22" i="4"/>
  <c r="K22" i="4"/>
  <c r="I22" i="4"/>
  <c r="AA21" i="4"/>
  <c r="Y21" i="4"/>
  <c r="W21" i="4"/>
  <c r="U21" i="4"/>
  <c r="S21" i="4"/>
  <c r="Q21" i="4"/>
  <c r="O21" i="4"/>
  <c r="M21" i="4"/>
  <c r="K21" i="4"/>
  <c r="I21" i="4"/>
  <c r="AA17" i="4"/>
  <c r="Y17" i="4"/>
  <c r="W17" i="4"/>
  <c r="U17" i="4"/>
  <c r="S17" i="4"/>
  <c r="Q17" i="4"/>
  <c r="O17" i="4"/>
  <c r="M17" i="4"/>
  <c r="K17" i="4"/>
  <c r="I17" i="4"/>
  <c r="AA16" i="4"/>
  <c r="Y16" i="4"/>
  <c r="W16" i="4"/>
  <c r="U16" i="4"/>
  <c r="S16" i="4"/>
  <c r="Q16" i="4"/>
  <c r="O16" i="4"/>
  <c r="M16" i="4"/>
  <c r="K16" i="4"/>
  <c r="I16" i="4"/>
  <c r="AA15" i="4"/>
  <c r="Y15" i="4"/>
  <c r="W15" i="4"/>
  <c r="U15" i="4"/>
  <c r="S15" i="4"/>
  <c r="Q15" i="4"/>
  <c r="O15" i="4"/>
  <c r="M15" i="4"/>
  <c r="K15" i="4"/>
  <c r="I15" i="4"/>
  <c r="AA14" i="4"/>
  <c r="Y14" i="4"/>
  <c r="W14" i="4"/>
  <c r="U14" i="4"/>
  <c r="S14" i="4"/>
  <c r="Q14" i="4"/>
  <c r="O14" i="4"/>
  <c r="M14" i="4"/>
  <c r="K14" i="4"/>
  <c r="I14" i="4"/>
  <c r="AA13" i="4"/>
  <c r="Y13" i="4"/>
  <c r="W13" i="4"/>
  <c r="U13" i="4"/>
  <c r="S13" i="4"/>
  <c r="Q13" i="4"/>
  <c r="O13" i="4"/>
  <c r="M13" i="4"/>
  <c r="K13" i="4"/>
  <c r="I13" i="4"/>
  <c r="AA12" i="4"/>
  <c r="Y12" i="4"/>
  <c r="Y18" i="4" s="1"/>
  <c r="W12" i="4"/>
  <c r="U12" i="4"/>
  <c r="S12" i="4"/>
  <c r="Q12" i="4"/>
  <c r="Q18" i="4" s="1"/>
  <c r="O12" i="4"/>
  <c r="M12" i="4"/>
  <c r="K12" i="4"/>
  <c r="I12" i="4"/>
  <c r="I18" i="4" s="1"/>
  <c r="AA8" i="4"/>
  <c r="Y8" i="4"/>
  <c r="W8" i="4"/>
  <c r="U8" i="4"/>
  <c r="S8" i="4"/>
  <c r="Q8" i="4"/>
  <c r="O8" i="4"/>
  <c r="M8" i="4"/>
  <c r="K8" i="4"/>
  <c r="I8" i="4"/>
  <c r="AA7" i="4"/>
  <c r="Y7" i="4"/>
  <c r="W7" i="4"/>
  <c r="U7" i="4"/>
  <c r="S7" i="4"/>
  <c r="Q7" i="4"/>
  <c r="O7" i="4"/>
  <c r="M7" i="4"/>
  <c r="K7" i="4"/>
  <c r="I7" i="4"/>
  <c r="AA6" i="4"/>
  <c r="Y6" i="4"/>
  <c r="W6" i="4"/>
  <c r="U6" i="4"/>
  <c r="S6" i="4"/>
  <c r="Q6" i="4"/>
  <c r="O6" i="4"/>
  <c r="M6" i="4"/>
  <c r="K6" i="4"/>
  <c r="I6" i="4"/>
  <c r="AA5" i="4"/>
  <c r="Y5" i="4"/>
  <c r="W5" i="4"/>
  <c r="U5" i="4"/>
  <c r="S5" i="4"/>
  <c r="Q5" i="4"/>
  <c r="O5" i="4"/>
  <c r="M5" i="4"/>
  <c r="K5" i="4"/>
  <c r="I5" i="4"/>
  <c r="AA4" i="4"/>
  <c r="Y4" i="4"/>
  <c r="W4" i="4"/>
  <c r="U4" i="4"/>
  <c r="S4" i="4"/>
  <c r="Q4" i="4"/>
  <c r="O4" i="4"/>
  <c r="M4" i="4"/>
  <c r="K4" i="4"/>
  <c r="I4" i="4"/>
  <c r="AA3" i="4"/>
  <c r="Y3" i="4"/>
  <c r="Y9" i="4" s="1"/>
  <c r="W3" i="4"/>
  <c r="U3" i="4"/>
  <c r="S3" i="4"/>
  <c r="Q3" i="4"/>
  <c r="Q9" i="4" s="1"/>
  <c r="O3" i="4"/>
  <c r="M3" i="4"/>
  <c r="K3" i="4"/>
  <c r="I3" i="4"/>
  <c r="I9" i="4" s="1"/>
  <c r="K110" i="7" l="1"/>
  <c r="L115" i="7"/>
  <c r="K111" i="7"/>
  <c r="K103" i="7"/>
  <c r="N92" i="7"/>
  <c r="N114" i="7"/>
  <c r="M110" i="7"/>
  <c r="L103" i="7"/>
  <c r="P92" i="7"/>
  <c r="M115" i="7"/>
  <c r="L114" i="7"/>
  <c r="L111" i="7"/>
  <c r="N110" i="7"/>
  <c r="M103" i="7"/>
  <c r="L92" i="7"/>
  <c r="K92" i="7"/>
  <c r="Q92" i="7" s="1"/>
  <c r="N115" i="7"/>
  <c r="K114" i="7"/>
  <c r="Q114" i="7" s="1"/>
  <c r="M111" i="7"/>
  <c r="N103" i="7"/>
  <c r="M92" i="7"/>
  <c r="AA111" i="7"/>
  <c r="AD111" i="7" s="1"/>
  <c r="Y94" i="7"/>
  <c r="L113" i="7"/>
  <c r="M112" i="7"/>
  <c r="M91" i="7"/>
  <c r="Y110" i="7"/>
  <c r="AD110" i="7" s="1"/>
  <c r="X94" i="7"/>
  <c r="AD94" i="7" s="1"/>
  <c r="M113" i="7"/>
  <c r="K112" i="7"/>
  <c r="O91" i="7"/>
  <c r="Z95" i="7"/>
  <c r="K113" i="7"/>
  <c r="P91" i="7"/>
  <c r="Y95" i="7"/>
  <c r="L112" i="7"/>
  <c r="L91" i="7"/>
  <c r="K91" i="7"/>
  <c r="Q91" i="7" s="1"/>
  <c r="M27" i="4"/>
  <c r="U27" i="4"/>
  <c r="I108" i="4"/>
  <c r="Q108" i="4"/>
  <c r="Y108" i="4"/>
  <c r="Q55" i="7"/>
  <c r="AD163" i="7"/>
  <c r="N95" i="7"/>
  <c r="Z114" i="7"/>
  <c r="AD114" i="7" s="1"/>
  <c r="O95" i="7"/>
  <c r="AC113" i="7"/>
  <c r="AD113" i="7" s="1"/>
  <c r="P95" i="7"/>
  <c r="AB112" i="7"/>
  <c r="AD112" i="7" s="1"/>
  <c r="AA100" i="7"/>
  <c r="AD100" i="7" s="1"/>
  <c r="M95" i="7"/>
  <c r="L95" i="7"/>
  <c r="X115" i="7"/>
  <c r="AD115" i="7" s="1"/>
  <c r="X103" i="7"/>
  <c r="AD103" i="7" s="1"/>
  <c r="M90" i="7"/>
  <c r="X102" i="7"/>
  <c r="AD102" i="7" s="1"/>
  <c r="N90" i="7"/>
  <c r="K90" i="7"/>
  <c r="X101" i="7"/>
  <c r="AD101" i="7" s="1"/>
  <c r="O90" i="7"/>
  <c r="X104" i="7"/>
  <c r="AD104" i="7" s="1"/>
  <c r="P90" i="7"/>
  <c r="Q102" i="7"/>
  <c r="O9" i="4"/>
  <c r="W9" i="4"/>
  <c r="O18" i="4"/>
  <c r="W18" i="4"/>
  <c r="I36" i="4"/>
  <c r="Q36" i="4"/>
  <c r="Y36" i="4"/>
  <c r="AB36" i="4" s="1"/>
  <c r="I55" i="4"/>
  <c r="Q55" i="4"/>
  <c r="Y55" i="4"/>
  <c r="I64" i="4"/>
  <c r="Q64" i="4"/>
  <c r="Y64" i="4"/>
  <c r="I72" i="4"/>
  <c r="Q72" i="4"/>
  <c r="Y72" i="4"/>
  <c r="I81" i="4"/>
  <c r="Q81" i="4"/>
  <c r="Y81" i="4"/>
  <c r="I90" i="4"/>
  <c r="Q90" i="4"/>
  <c r="Y90" i="4"/>
  <c r="I99" i="4"/>
  <c r="Q99" i="4"/>
  <c r="Y99" i="4"/>
  <c r="Y92" i="7"/>
  <c r="AA90" i="7"/>
  <c r="L94" i="7"/>
  <c r="K94" i="7"/>
  <c r="X92" i="7"/>
  <c r="AD92" i="7" s="1"/>
  <c r="X90" i="7"/>
  <c r="AD90" i="7" s="1"/>
  <c r="N94" i="7"/>
  <c r="Y105" i="7"/>
  <c r="AD105" i="7" s="1"/>
  <c r="Y93" i="7"/>
  <c r="Y91" i="7"/>
  <c r="O94" i="7"/>
  <c r="X93" i="7"/>
  <c r="AD93" i="7" s="1"/>
  <c r="X91" i="7"/>
  <c r="P94" i="7"/>
  <c r="N174" i="7"/>
  <c r="O175" i="7"/>
  <c r="N172" i="7"/>
  <c r="N171" i="7"/>
  <c r="M173" i="7"/>
  <c r="N166" i="7"/>
  <c r="O172" i="7"/>
  <c r="O171" i="7"/>
  <c r="N173" i="7"/>
  <c r="K176" i="7"/>
  <c r="L175" i="7"/>
  <c r="K173" i="7"/>
  <c r="K172" i="7"/>
  <c r="L171" i="7"/>
  <c r="K175" i="7"/>
  <c r="L166" i="7"/>
  <c r="K166" i="7"/>
  <c r="M175" i="7"/>
  <c r="M172" i="7"/>
  <c r="L173" i="7"/>
  <c r="O174" i="7"/>
  <c r="O166" i="7"/>
  <c r="L174" i="7"/>
  <c r="M171" i="7"/>
  <c r="M166" i="7"/>
  <c r="K174" i="7"/>
  <c r="Q174" i="7" s="1"/>
  <c r="X175" i="7"/>
  <c r="AD175" i="7" s="1"/>
  <c r="X174" i="7"/>
  <c r="AD174" i="7" s="1"/>
  <c r="X181" i="7"/>
  <c r="AD181" i="7" s="1"/>
  <c r="X173" i="7"/>
  <c r="AD173" i="7" s="1"/>
  <c r="X176" i="7"/>
  <c r="AD176" i="7" s="1"/>
  <c r="O162" i="7"/>
  <c r="M162" i="7"/>
  <c r="K162" i="7"/>
  <c r="P162" i="7"/>
  <c r="N162" i="7"/>
  <c r="AD166" i="7"/>
  <c r="Y161" i="7"/>
  <c r="AD161" i="7" s="1"/>
  <c r="K185" i="7"/>
  <c r="N182" i="7"/>
  <c r="M176" i="7"/>
  <c r="P163" i="7"/>
  <c r="K163" i="7"/>
  <c r="N184" i="7"/>
  <c r="N176" i="7"/>
  <c r="L163" i="7"/>
  <c r="L185" i="7"/>
  <c r="L184" i="7"/>
  <c r="L176" i="7"/>
  <c r="M163" i="7"/>
  <c r="Z161" i="7"/>
  <c r="M185" i="7"/>
  <c r="M182" i="7"/>
  <c r="N163" i="7"/>
  <c r="K184" i="7"/>
  <c r="K182" i="7"/>
  <c r="Q182" i="7" s="1"/>
  <c r="Q104" i="7"/>
  <c r="AO101" i="4"/>
  <c r="D161" i="7"/>
  <c r="C210" i="7"/>
  <c r="O201" i="7" s="1"/>
  <c r="Q164" i="7"/>
  <c r="F211" i="7"/>
  <c r="O210" i="7" s="1"/>
  <c r="D165" i="7"/>
  <c r="Q93" i="7"/>
  <c r="Q100" i="7"/>
  <c r="Q105" i="7"/>
  <c r="D239" i="11"/>
  <c r="P251" i="11" s="1"/>
  <c r="Q166" i="11"/>
  <c r="Q175" i="11"/>
  <c r="Q186" i="11"/>
  <c r="Q164" i="11"/>
  <c r="T285" i="11"/>
  <c r="V283" i="11"/>
  <c r="Q183" i="11"/>
  <c r="D242" i="11"/>
  <c r="L243" i="11" s="1"/>
  <c r="T221" i="11"/>
  <c r="U282" i="11"/>
  <c r="S284" i="11"/>
  <c r="D240" i="11"/>
  <c r="Y250" i="11" s="1"/>
  <c r="AB250" i="11" s="1"/>
  <c r="E278" i="11"/>
  <c r="O283" i="11" s="1"/>
  <c r="B278" i="11"/>
  <c r="O274" i="11" s="1"/>
  <c r="D241" i="11"/>
  <c r="P242" i="11" s="1"/>
  <c r="U281" i="11"/>
  <c r="R284" i="11"/>
  <c r="U285" i="11"/>
  <c r="V284" i="11"/>
  <c r="V282" i="11"/>
  <c r="S285" i="11"/>
  <c r="R283" i="11"/>
  <c r="T281" i="11"/>
  <c r="T218" i="11"/>
  <c r="D238" i="11"/>
  <c r="L239" i="11" s="1"/>
  <c r="S283" i="11"/>
  <c r="T282" i="11"/>
  <c r="Q174" i="11"/>
  <c r="I278" i="11"/>
  <c r="O290" i="11" s="1"/>
  <c r="Q54" i="7"/>
  <c r="Q56" i="7"/>
  <c r="AD32" i="7"/>
  <c r="K9" i="4"/>
  <c r="AB9" i="4" s="1"/>
  <c r="S9" i="4"/>
  <c r="AA9" i="4"/>
  <c r="K18" i="4"/>
  <c r="S18" i="4"/>
  <c r="AA18" i="4"/>
  <c r="K27" i="4"/>
  <c r="S27" i="4"/>
  <c r="AA27" i="4"/>
  <c r="M36" i="4"/>
  <c r="U36" i="4"/>
  <c r="I46" i="4"/>
  <c r="Q46" i="4"/>
  <c r="Y46" i="4"/>
  <c r="M46" i="4"/>
  <c r="U46" i="4"/>
  <c r="M55" i="4"/>
  <c r="AB55" i="4" s="1"/>
  <c r="U55" i="4"/>
  <c r="M64" i="4"/>
  <c r="U64" i="4"/>
  <c r="M72" i="4"/>
  <c r="AB72" i="4" s="1"/>
  <c r="U72" i="4"/>
  <c r="U81" i="4"/>
  <c r="M90" i="4"/>
  <c r="U90" i="4"/>
  <c r="U9" i="4"/>
  <c r="M18" i="4"/>
  <c r="W36" i="4"/>
  <c r="O55" i="4"/>
  <c r="W55" i="4"/>
  <c r="O64" i="4"/>
  <c r="W64" i="4"/>
  <c r="O72" i="4"/>
  <c r="W72" i="4"/>
  <c r="O81" i="4"/>
  <c r="W81" i="4"/>
  <c r="O90" i="4"/>
  <c r="W90" i="4"/>
  <c r="O99" i="4"/>
  <c r="W99" i="4"/>
  <c r="K108" i="4"/>
  <c r="AB108" i="4" s="1"/>
  <c r="S108" i="4"/>
  <c r="AA108" i="4"/>
  <c r="AO102" i="4"/>
  <c r="AO103" i="4"/>
  <c r="AP103" i="4" s="1"/>
  <c r="AO105" i="4"/>
  <c r="M9" i="4"/>
  <c r="U18" i="4"/>
  <c r="O27" i="4"/>
  <c r="W27" i="4"/>
  <c r="I27" i="4"/>
  <c r="Q27" i="4"/>
  <c r="Y27" i="4"/>
  <c r="M108" i="4"/>
  <c r="U108" i="4"/>
  <c r="Q90" i="7" l="1"/>
  <c r="Q103" i="7"/>
  <c r="AB27" i="4"/>
  <c r="F317" i="4"/>
  <c r="M317" i="4" s="1"/>
  <c r="AP102" i="4"/>
  <c r="AB99" i="4"/>
  <c r="AB81" i="4"/>
  <c r="AB90" i="4"/>
  <c r="AB64" i="4"/>
  <c r="AB18" i="4"/>
  <c r="M186" i="7"/>
  <c r="L183" i="7"/>
  <c r="L181" i="7"/>
  <c r="M165" i="7"/>
  <c r="Z162" i="7"/>
  <c r="M183" i="7"/>
  <c r="O165" i="7"/>
  <c r="Y164" i="7"/>
  <c r="X164" i="7"/>
  <c r="X162" i="7"/>
  <c r="AD162" i="7" s="1"/>
  <c r="K183" i="7"/>
  <c r="M181" i="7"/>
  <c r="P165" i="7"/>
  <c r="L186" i="7"/>
  <c r="O181" i="7"/>
  <c r="L165" i="7"/>
  <c r="K186" i="7"/>
  <c r="K165" i="7"/>
  <c r="Q165" i="7" s="1"/>
  <c r="AB183" i="7"/>
  <c r="AD183" i="7" s="1"/>
  <c r="AC186" i="7"/>
  <c r="AD186" i="7" s="1"/>
  <c r="Y182" i="7"/>
  <c r="AD182" i="7" s="1"/>
  <c r="AA185" i="7"/>
  <c r="AD185" i="7" s="1"/>
  <c r="Z184" i="7"/>
  <c r="AD184" i="7" s="1"/>
  <c r="O161" i="7"/>
  <c r="P161" i="7"/>
  <c r="M161" i="7"/>
  <c r="N161" i="7"/>
  <c r="L161" i="7"/>
  <c r="Q184" i="7"/>
  <c r="Q163" i="7"/>
  <c r="Q185" i="7"/>
  <c r="Q175" i="7"/>
  <c r="AD91" i="7"/>
  <c r="AD95" i="7"/>
  <c r="Q111" i="7"/>
  <c r="Q173" i="7"/>
  <c r="Q162" i="7"/>
  <c r="Q171" i="7"/>
  <c r="Q176" i="7"/>
  <c r="Q94" i="7"/>
  <c r="Q95" i="7"/>
  <c r="Q112" i="7"/>
  <c r="Q115" i="7"/>
  <c r="Q166" i="7"/>
  <c r="Q172" i="7"/>
  <c r="Q113" i="7"/>
  <c r="Q110" i="7"/>
  <c r="O253" i="11"/>
  <c r="P240" i="11"/>
  <c r="L240" i="11"/>
  <c r="Q240" i="11" s="1"/>
  <c r="M253" i="11"/>
  <c r="O240" i="11"/>
  <c r="O251" i="11"/>
  <c r="M240" i="11"/>
  <c r="L253" i="11"/>
  <c r="Q253" i="11" s="1"/>
  <c r="M251" i="11"/>
  <c r="Q251" i="11" s="1"/>
  <c r="AA239" i="11"/>
  <c r="AB239" i="11" s="1"/>
  <c r="M262" i="11"/>
  <c r="P262" i="11"/>
  <c r="H346" i="11"/>
  <c r="O354" i="11" s="1"/>
  <c r="S281" i="11"/>
  <c r="R282" i="11"/>
  <c r="N249" i="11"/>
  <c r="N259" i="11"/>
  <c r="Q259" i="11" s="1"/>
  <c r="O242" i="11"/>
  <c r="O250" i="11"/>
  <c r="N242" i="11"/>
  <c r="Z243" i="11"/>
  <c r="AB243" i="11" s="1"/>
  <c r="AA241" i="11"/>
  <c r="AB241" i="11" s="1"/>
  <c r="P250" i="11"/>
  <c r="G346" i="11"/>
  <c r="O353" i="11" s="1"/>
  <c r="T284" i="11"/>
  <c r="D304" i="11" s="1"/>
  <c r="AA309" i="11" s="1"/>
  <c r="AB309" i="11" s="1"/>
  <c r="U283" i="11"/>
  <c r="AA281" i="11" s="1"/>
  <c r="C346" i="11"/>
  <c r="O345" i="11" s="1"/>
  <c r="D346" i="11"/>
  <c r="O347" i="11" s="1"/>
  <c r="L249" i="11"/>
  <c r="Q249" i="11" s="1"/>
  <c r="P249" i="11"/>
  <c r="M241" i="11"/>
  <c r="P252" i="11"/>
  <c r="P241" i="11"/>
  <c r="L241" i="11"/>
  <c r="M252" i="11"/>
  <c r="AA253" i="11"/>
  <c r="AB253" i="11" s="1"/>
  <c r="J346" i="11"/>
  <c r="O358" i="11" s="1"/>
  <c r="O260" i="11"/>
  <c r="P261" i="11"/>
  <c r="O239" i="11"/>
  <c r="O263" i="11"/>
  <c r="N239" i="11"/>
  <c r="P239" i="11"/>
  <c r="P260" i="11"/>
  <c r="L263" i="11"/>
  <c r="Q263" i="11" s="1"/>
  <c r="AA284" i="11"/>
  <c r="K346" i="11"/>
  <c r="O361" i="11" s="1"/>
  <c r="X242" i="11"/>
  <c r="AB242" i="11" s="1"/>
  <c r="O243" i="11"/>
  <c r="X249" i="11"/>
  <c r="AB249" i="11" s="1"/>
  <c r="Z251" i="11"/>
  <c r="AB251" i="11" s="1"/>
  <c r="M243" i="11"/>
  <c r="Z240" i="11"/>
  <c r="AB240" i="11" s="1"/>
  <c r="N243" i="11"/>
  <c r="N252" i="11"/>
  <c r="W252" i="11"/>
  <c r="AB252" i="11" s="1"/>
  <c r="M242" i="11"/>
  <c r="F346" i="11"/>
  <c r="O351" i="11" s="1"/>
  <c r="L261" i="11"/>
  <c r="Q261" i="11" s="1"/>
  <c r="M250" i="11"/>
  <c r="Q250" i="11" s="1"/>
  <c r="P259" i="11"/>
  <c r="V281" i="11"/>
  <c r="R285" i="11"/>
  <c r="N241" i="11"/>
  <c r="AB46" i="4"/>
  <c r="Q125" i="4"/>
  <c r="H167" i="4"/>
  <c r="G298" i="4"/>
  <c r="R125" i="4"/>
  <c r="V125" i="4" s="1"/>
  <c r="O134" i="4"/>
  <c r="P154" i="4"/>
  <c r="G172" i="4"/>
  <c r="G188" i="4"/>
  <c r="F267" i="4"/>
  <c r="Q124" i="4"/>
  <c r="J163" i="4"/>
  <c r="M163" i="4" s="1"/>
  <c r="G230" i="4"/>
  <c r="O124" i="4"/>
  <c r="P131" i="4"/>
  <c r="S157" i="4"/>
  <c r="H172" i="4"/>
  <c r="H183" i="4"/>
  <c r="M183" i="4" s="1"/>
  <c r="H249" i="4"/>
  <c r="Q133" i="4"/>
  <c r="V133" i="4" s="1"/>
  <c r="F171" i="4"/>
  <c r="K171" i="4" s="1"/>
  <c r="P125" i="4"/>
  <c r="R134" i="4"/>
  <c r="V134" i="4" s="1"/>
  <c r="P147" i="4"/>
  <c r="H163" i="4"/>
  <c r="I173" i="4"/>
  <c r="M173" i="4" s="1"/>
  <c r="F259" i="4"/>
  <c r="F208" i="4"/>
  <c r="G217" i="4"/>
  <c r="F231" i="4"/>
  <c r="G259" i="4"/>
  <c r="I291" i="4"/>
  <c r="H310" i="4"/>
  <c r="M310" i="4" s="1"/>
  <c r="H166" i="4"/>
  <c r="F174" i="4"/>
  <c r="K174" i="4" s="1"/>
  <c r="F189" i="4"/>
  <c r="I207" i="4"/>
  <c r="F216" i="4"/>
  <c r="I241" i="4"/>
  <c r="K241" i="4" s="1"/>
  <c r="H294" i="4"/>
  <c r="G316" i="4"/>
  <c r="M316" i="4" s="1"/>
  <c r="G174" i="4"/>
  <c r="M174" i="4" s="1"/>
  <c r="F183" i="4"/>
  <c r="K183" i="4" s="1"/>
  <c r="H197" i="4"/>
  <c r="J208" i="4"/>
  <c r="M208" i="4" s="1"/>
  <c r="J237" i="4"/>
  <c r="F271" i="4"/>
  <c r="M271" i="4" s="1"/>
  <c r="F318" i="4"/>
  <c r="G251" i="4"/>
  <c r="G258" i="4"/>
  <c r="G274" i="4"/>
  <c r="M274" i="4" s="1"/>
  <c r="I292" i="4"/>
  <c r="G326" i="4"/>
  <c r="M326" i="4" s="1"/>
  <c r="G256" i="4"/>
  <c r="F272" i="4"/>
  <c r="M272" i="4" s="1"/>
  <c r="H302" i="4"/>
  <c r="G293" i="4"/>
  <c r="M293" i="4" s="1"/>
  <c r="G307" i="4"/>
  <c r="M307" i="4" s="1"/>
  <c r="I206" i="4"/>
  <c r="F213" i="4"/>
  <c r="H217" i="4"/>
  <c r="M217" i="4" s="1"/>
  <c r="F232" i="4"/>
  <c r="H250" i="4"/>
  <c r="H257" i="4"/>
  <c r="F275" i="4"/>
  <c r="K275" i="4" s="1"/>
  <c r="F282" i="4"/>
  <c r="H293" i="4"/>
  <c r="G300" i="4"/>
  <c r="G308" i="4"/>
  <c r="O132" i="4"/>
  <c r="H182" i="4"/>
  <c r="M182" i="4" s="1"/>
  <c r="S122" i="4"/>
  <c r="V122" i="4" s="1"/>
  <c r="O126" i="4"/>
  <c r="Q139" i="4"/>
  <c r="V139" i="4" s="1"/>
  <c r="J165" i="4"/>
  <c r="M165" i="4" s="1"/>
  <c r="F175" i="4"/>
  <c r="G205" i="4"/>
  <c r="G291" i="4"/>
  <c r="S126" i="4"/>
  <c r="V126" i="4" s="1"/>
  <c r="G166" i="4"/>
  <c r="F264" i="4"/>
  <c r="K264" i="4" s="1"/>
  <c r="O125" i="4"/>
  <c r="Q132" i="4"/>
  <c r="V132" i="4" s="1"/>
  <c r="O140" i="4"/>
  <c r="G163" i="4"/>
  <c r="G173" i="4"/>
  <c r="G206" i="4"/>
  <c r="H323" i="4"/>
  <c r="P139" i="4"/>
  <c r="T139" i="4" s="1"/>
  <c r="Q122" i="4"/>
  <c r="R126" i="4"/>
  <c r="Q138" i="4"/>
  <c r="V138" i="4" s="1"/>
  <c r="O148" i="4"/>
  <c r="T148" i="4" s="1"/>
  <c r="H164" i="4"/>
  <c r="F217" i="4"/>
  <c r="H205" i="4"/>
  <c r="H213" i="4"/>
  <c r="M213" i="4" s="1"/>
  <c r="H222" i="4"/>
  <c r="M222" i="4" s="1"/>
  <c r="G239" i="4"/>
  <c r="K239" i="4" s="1"/>
  <c r="G264" i="4"/>
  <c r="M264" i="4" s="1"/>
  <c r="F293" i="4"/>
  <c r="K293" i="4" s="1"/>
  <c r="F163" i="4"/>
  <c r="F167" i="4"/>
  <c r="I175" i="4"/>
  <c r="M175" i="4" s="1"/>
  <c r="F191" i="4"/>
  <c r="K191" i="4" s="1"/>
  <c r="G208" i="4"/>
  <c r="F221" i="4"/>
  <c r="H248" i="4"/>
  <c r="F299" i="4"/>
  <c r="I322" i="4"/>
  <c r="F190" i="4"/>
  <c r="J198" i="4"/>
  <c r="G209" i="4"/>
  <c r="F238" i="4"/>
  <c r="M238" i="4" s="1"/>
  <c r="G292" i="4"/>
  <c r="H240" i="4"/>
  <c r="I255" i="4"/>
  <c r="M255" i="4" s="1"/>
  <c r="H259" i="4"/>
  <c r="M259" i="4" s="1"/>
  <c r="I283" i="4"/>
  <c r="I293" i="4"/>
  <c r="J249" i="4"/>
  <c r="M249" i="4" s="1"/>
  <c r="H258" i="4"/>
  <c r="K258" i="4" s="1"/>
  <c r="G290" i="4"/>
  <c r="J306" i="4"/>
  <c r="M306" i="4" s="1"/>
  <c r="I294" i="4"/>
  <c r="H309" i="4"/>
  <c r="M309" i="4" s="1"/>
  <c r="F207" i="4"/>
  <c r="I214" i="4"/>
  <c r="M214" i="4" s="1"/>
  <c r="G221" i="4"/>
  <c r="M221" i="4" s="1"/>
  <c r="F247" i="4"/>
  <c r="H251" i="4"/>
  <c r="I258" i="4"/>
  <c r="M258" i="4" s="1"/>
  <c r="H279" i="4"/>
  <c r="M279" i="4" s="1"/>
  <c r="J290" i="4"/>
  <c r="J294" i="4"/>
  <c r="M294" i="4" s="1"/>
  <c r="I301" i="4"/>
  <c r="M301" i="4" s="1"/>
  <c r="F315" i="4"/>
  <c r="M315" i="4" s="1"/>
  <c r="O149" i="4"/>
  <c r="H209" i="4"/>
  <c r="S123" i="4"/>
  <c r="V123" i="4" s="1"/>
  <c r="Q130" i="4"/>
  <c r="P141" i="4"/>
  <c r="V141" i="4" s="1"/>
  <c r="I166" i="4"/>
  <c r="M166" i="4" s="1"/>
  <c r="G179" i="4"/>
  <c r="M179" i="4" s="1"/>
  <c r="F251" i="4"/>
  <c r="F310" i="4"/>
  <c r="R131" i="4"/>
  <c r="V131" i="4" s="1"/>
  <c r="H180" i="4"/>
  <c r="M180" i="4" s="1"/>
  <c r="P126" i="4"/>
  <c r="O133" i="4"/>
  <c r="G164" i="4"/>
  <c r="H174" i="4"/>
  <c r="G213" i="4"/>
  <c r="O155" i="4"/>
  <c r="Q123" i="4"/>
  <c r="Q131" i="4"/>
  <c r="P140" i="4"/>
  <c r="V140" i="4" s="1"/>
  <c r="R156" i="4"/>
  <c r="G165" i="4"/>
  <c r="I247" i="4"/>
  <c r="H206" i="4"/>
  <c r="H214" i="4"/>
  <c r="F225" i="4"/>
  <c r="J247" i="4"/>
  <c r="M247" i="4" s="1"/>
  <c r="G267" i="4"/>
  <c r="M267" i="4" s="1"/>
  <c r="F294" i="4"/>
  <c r="I164" i="4"/>
  <c r="G171" i="4"/>
  <c r="G181" i="4"/>
  <c r="M181" i="4" s="1"/>
  <c r="I205" i="4"/>
  <c r="M205" i="4" s="1"/>
  <c r="F209" i="4"/>
  <c r="F223" i="4"/>
  <c r="F257" i="4"/>
  <c r="I300" i="4"/>
  <c r="M300" i="4" s="1"/>
  <c r="H171" i="4"/>
  <c r="M171" i="4" s="1"/>
  <c r="G180" i="4"/>
  <c r="K180" i="4" s="1"/>
  <c r="I195" i="4"/>
  <c r="M195" i="4" s="1"/>
  <c r="G199" i="4"/>
  <c r="I216" i="4"/>
  <c r="M216" i="4" s="1"/>
  <c r="G247" i="4"/>
  <c r="I302" i="4"/>
  <c r="I249" i="4"/>
  <c r="F256" i="4"/>
  <c r="F263" i="4"/>
  <c r="F290" i="4"/>
  <c r="J298" i="4"/>
  <c r="J250" i="4"/>
  <c r="M250" i="4" s="1"/>
  <c r="F265" i="4"/>
  <c r="J292" i="4"/>
  <c r="M292" i="4" s="1"/>
  <c r="F309" i="4"/>
  <c r="G299" i="4"/>
  <c r="F324" i="4"/>
  <c r="M324" i="4" s="1"/>
  <c r="I208" i="4"/>
  <c r="F215" i="4"/>
  <c r="G222" i="4"/>
  <c r="G248" i="4"/>
  <c r="G255" i="4"/>
  <c r="G263" i="4"/>
  <c r="M263" i="4" s="1"/>
  <c r="J280" i="4"/>
  <c r="M280" i="4" s="1"/>
  <c r="F291" i="4"/>
  <c r="F298" i="4"/>
  <c r="K298" i="4" s="1"/>
  <c r="F302" i="4"/>
  <c r="T154" i="4"/>
  <c r="V154" i="4"/>
  <c r="M188" i="4"/>
  <c r="K188" i="4"/>
  <c r="M230" i="4"/>
  <c r="K230" i="4"/>
  <c r="T157" i="4"/>
  <c r="V157" i="4"/>
  <c r="T147" i="4"/>
  <c r="V147" i="4"/>
  <c r="K208" i="4"/>
  <c r="M231" i="4"/>
  <c r="K231" i="4"/>
  <c r="K189" i="4"/>
  <c r="M189" i="4"/>
  <c r="M197" i="4"/>
  <c r="K197" i="4"/>
  <c r="M237" i="4"/>
  <c r="K237" i="4"/>
  <c r="M318" i="4"/>
  <c r="K318" i="4"/>
  <c r="K274" i="4"/>
  <c r="K326" i="4"/>
  <c r="K272" i="4"/>
  <c r="K232" i="4"/>
  <c r="M232" i="4"/>
  <c r="M275" i="4"/>
  <c r="K282" i="4"/>
  <c r="M282" i="4"/>
  <c r="K323" i="4"/>
  <c r="M323" i="4"/>
  <c r="V148" i="4"/>
  <c r="M239" i="4"/>
  <c r="M322" i="4"/>
  <c r="K322" i="4"/>
  <c r="K190" i="4"/>
  <c r="M190" i="4"/>
  <c r="M198" i="4"/>
  <c r="K198" i="4"/>
  <c r="M240" i="4"/>
  <c r="K240" i="4"/>
  <c r="K283" i="4"/>
  <c r="M283" i="4"/>
  <c r="K315" i="4"/>
  <c r="AB109" i="4"/>
  <c r="T149" i="4"/>
  <c r="V149" i="4"/>
  <c r="T155" i="4"/>
  <c r="V155" i="4"/>
  <c r="T156" i="4"/>
  <c r="V156" i="4"/>
  <c r="K195" i="4"/>
  <c r="M199" i="4"/>
  <c r="K199" i="4"/>
  <c r="K222" i="4"/>
  <c r="M298" i="4"/>
  <c r="K302" i="4"/>
  <c r="M302" i="4" s="1"/>
  <c r="K317" i="4"/>
  <c r="K308" i="4" l="1"/>
  <c r="K279" i="4"/>
  <c r="M191" i="4"/>
  <c r="K316" i="4"/>
  <c r="K294" i="4"/>
  <c r="K310" i="4"/>
  <c r="Q186" i="7"/>
  <c r="AD164" i="7"/>
  <c r="K209" i="4"/>
  <c r="K280" i="4"/>
  <c r="K213" i="4"/>
  <c r="K221" i="4"/>
  <c r="K217" i="4"/>
  <c r="Q161" i="7"/>
  <c r="K348" i="4"/>
  <c r="J348" i="4"/>
  <c r="T131" i="4"/>
  <c r="K265" i="4"/>
  <c r="K263" i="4"/>
  <c r="K247" i="4"/>
  <c r="T125" i="4"/>
  <c r="Q183" i="7"/>
  <c r="Q181" i="7"/>
  <c r="O122" i="4"/>
  <c r="O142" i="4"/>
  <c r="O138" i="4"/>
  <c r="T138" i="4" s="1"/>
  <c r="F179" i="4"/>
  <c r="K179" i="4" s="1"/>
  <c r="R122" i="4"/>
  <c r="G306" i="4"/>
  <c r="F273" i="4"/>
  <c r="G216" i="4"/>
  <c r="K216" i="4" s="1"/>
  <c r="G314" i="4"/>
  <c r="J325" i="4"/>
  <c r="I250" i="4"/>
  <c r="J207" i="4"/>
  <c r="M207" i="4" s="1"/>
  <c r="F307" i="4"/>
  <c r="K307" i="4" s="1"/>
  <c r="J206" i="4"/>
  <c r="M206" i="4" s="1"/>
  <c r="H300" i="4"/>
  <c r="K300" i="4" s="1"/>
  <c r="H215" i="4"/>
  <c r="O158" i="4"/>
  <c r="J164" i="4"/>
  <c r="M164" i="4" s="1"/>
  <c r="J167" i="4"/>
  <c r="M167" i="4" s="1"/>
  <c r="P123" i="4"/>
  <c r="F255" i="4"/>
  <c r="K255" i="4" s="1"/>
  <c r="P132" i="4"/>
  <c r="I299" i="4"/>
  <c r="J209" i="4"/>
  <c r="M209" i="4" s="1"/>
  <c r="F301" i="4"/>
  <c r="K301" i="4" s="1"/>
  <c r="H308" i="4"/>
  <c r="M308" i="4" s="1"/>
  <c r="F196" i="4"/>
  <c r="F187" i="4"/>
  <c r="H207" i="4"/>
  <c r="K207" i="4" s="1"/>
  <c r="O130" i="4"/>
  <c r="G214" i="4"/>
  <c r="K214" i="4" s="1"/>
  <c r="S124" i="4"/>
  <c r="V124" i="4" s="1"/>
  <c r="G266" i="4"/>
  <c r="K266" i="4" s="1"/>
  <c r="G225" i="4"/>
  <c r="M225" i="4" s="1"/>
  <c r="G250" i="4"/>
  <c r="K250" i="4" s="1"/>
  <c r="O141" i="4"/>
  <c r="G281" i="4"/>
  <c r="J251" i="4"/>
  <c r="M251" i="4" s="1"/>
  <c r="I215" i="4"/>
  <c r="M215" i="4" s="1"/>
  <c r="F166" i="4"/>
  <c r="R130" i="4"/>
  <c r="V130" i="4" s="1"/>
  <c r="I165" i="4"/>
  <c r="H256" i="4"/>
  <c r="M256" i="4" s="1"/>
  <c r="J291" i="4"/>
  <c r="K291" i="4" s="1"/>
  <c r="M291" i="4" s="1"/>
  <c r="H265" i="4"/>
  <c r="M265" i="4" s="1"/>
  <c r="H290" i="4"/>
  <c r="P142" i="4"/>
  <c r="V142" i="4" s="1"/>
  <c r="O146" i="4"/>
  <c r="F181" i="4"/>
  <c r="K181" i="4" s="1"/>
  <c r="F182" i="4"/>
  <c r="F248" i="4"/>
  <c r="K248" i="4" s="1"/>
  <c r="M248" i="4" s="1"/>
  <c r="G224" i="4"/>
  <c r="M224" i="4" s="1"/>
  <c r="P134" i="4"/>
  <c r="F233" i="4"/>
  <c r="H223" i="4"/>
  <c r="F224" i="4"/>
  <c r="K224" i="4" s="1"/>
  <c r="F173" i="4"/>
  <c r="K173" i="4" s="1"/>
  <c r="F229" i="4"/>
  <c r="H175" i="4"/>
  <c r="K175" i="4" s="1"/>
  <c r="O150" i="4"/>
  <c r="H292" i="4"/>
  <c r="K292" i="4" s="1"/>
  <c r="F249" i="4"/>
  <c r="K249" i="4" s="1"/>
  <c r="F205" i="4"/>
  <c r="K205" i="4" s="1"/>
  <c r="H266" i="4"/>
  <c r="M266" i="4" s="1"/>
  <c r="I248" i="4"/>
  <c r="I172" i="4"/>
  <c r="M172" i="4" s="1"/>
  <c r="P133" i="4"/>
  <c r="T133" i="4" s="1"/>
  <c r="I167" i="4"/>
  <c r="K167" i="4" s="1"/>
  <c r="H301" i="4"/>
  <c r="I257" i="4"/>
  <c r="F165" i="4"/>
  <c r="K165" i="4" s="1"/>
  <c r="P124" i="4"/>
  <c r="T124" i="4" s="1"/>
  <c r="R123" i="4"/>
  <c r="Q262" i="11"/>
  <c r="Q239" i="11"/>
  <c r="Q260" i="11"/>
  <c r="D306" i="11"/>
  <c r="L316" i="11" s="1"/>
  <c r="Q243" i="11"/>
  <c r="Q242" i="11"/>
  <c r="M305" i="11"/>
  <c r="D305" i="11"/>
  <c r="W319" i="11" s="1"/>
  <c r="AB319" i="11" s="1"/>
  <c r="AA283" i="11"/>
  <c r="D307" i="11"/>
  <c r="L326" i="11" s="1"/>
  <c r="E346" i="11"/>
  <c r="O350" i="11" s="1"/>
  <c r="L305" i="11"/>
  <c r="Q305" i="11" s="1"/>
  <c r="AA308" i="11"/>
  <c r="AB308" i="11" s="1"/>
  <c r="Q252" i="11"/>
  <c r="R352" i="11"/>
  <c r="U349" i="11"/>
  <c r="U350" i="11"/>
  <c r="S352" i="11"/>
  <c r="D308" i="11"/>
  <c r="AA316" i="11" s="1"/>
  <c r="AB316" i="11" s="1"/>
  <c r="B346" i="11"/>
  <c r="O342" i="11" s="1"/>
  <c r="P327" i="11"/>
  <c r="R351" i="11"/>
  <c r="T349" i="11"/>
  <c r="N305" i="11"/>
  <c r="L327" i="11"/>
  <c r="Q327" i="11" s="1"/>
  <c r="T350" i="11"/>
  <c r="S351" i="11"/>
  <c r="V352" i="11"/>
  <c r="U353" i="11"/>
  <c r="T353" i="11"/>
  <c r="V351" i="11"/>
  <c r="S353" i="11"/>
  <c r="V350" i="11"/>
  <c r="W306" i="11"/>
  <c r="AB306" i="11" s="1"/>
  <c r="P305" i="11"/>
  <c r="Q241" i="11"/>
  <c r="I346" i="11"/>
  <c r="O356" i="11" s="1"/>
  <c r="AA280" i="11"/>
  <c r="AA282" i="11"/>
  <c r="K259" i="4"/>
  <c r="K324" i="4"/>
  <c r="T132" i="4"/>
  <c r="K271" i="4"/>
  <c r="T134" i="4"/>
  <c r="K238" i="4"/>
  <c r="M241" i="4"/>
  <c r="K309" i="4"/>
  <c r="K166" i="4"/>
  <c r="T126" i="4"/>
  <c r="K267" i="4"/>
  <c r="K306" i="4"/>
  <c r="K163" i="4"/>
  <c r="T141" i="4"/>
  <c r="T140" i="4"/>
  <c r="K182" i="4"/>
  <c r="K196" i="4" l="1"/>
  <c r="M196" i="4"/>
  <c r="M273" i="4"/>
  <c r="K273" i="4"/>
  <c r="M257" i="4"/>
  <c r="K257" i="4"/>
  <c r="M229" i="4"/>
  <c r="K229" i="4"/>
  <c r="K233" i="4"/>
  <c r="M233" i="4"/>
  <c r="M290" i="4"/>
  <c r="I348" i="4" s="1"/>
  <c r="K290" i="4"/>
  <c r="T130" i="4"/>
  <c r="K325" i="4"/>
  <c r="M325" i="4"/>
  <c r="T142" i="4"/>
  <c r="K206" i="4"/>
  <c r="M223" i="4"/>
  <c r="K223" i="4"/>
  <c r="M281" i="4"/>
  <c r="K281" i="4"/>
  <c r="T158" i="4"/>
  <c r="V158" i="4"/>
  <c r="M314" i="4"/>
  <c r="L348" i="4" s="1"/>
  <c r="M348" i="4" s="1"/>
  <c r="K314" i="4"/>
  <c r="T122" i="4"/>
  <c r="K172" i="4"/>
  <c r="K251" i="4"/>
  <c r="K164" i="4"/>
  <c r="M299" i="4"/>
  <c r="K299" i="4"/>
  <c r="T150" i="4"/>
  <c r="V150" i="4"/>
  <c r="T146" i="4"/>
  <c r="V146" i="4"/>
  <c r="M187" i="4"/>
  <c r="K187" i="4"/>
  <c r="T123" i="4"/>
  <c r="K215" i="4"/>
  <c r="K256" i="4"/>
  <c r="K225" i="4"/>
  <c r="O316" i="11"/>
  <c r="O329" i="11"/>
  <c r="Q329" i="11" s="1"/>
  <c r="M307" i="11"/>
  <c r="M316" i="11"/>
  <c r="Q316" i="11" s="1"/>
  <c r="P318" i="11"/>
  <c r="O318" i="11"/>
  <c r="L307" i="11"/>
  <c r="Q307" i="11" s="1"/>
  <c r="O307" i="11"/>
  <c r="P329" i="11"/>
  <c r="Z315" i="11"/>
  <c r="AB315" i="11" s="1"/>
  <c r="P307" i="11"/>
  <c r="L318" i="11"/>
  <c r="Q318" i="11" s="1"/>
  <c r="L306" i="11"/>
  <c r="AA352" i="11"/>
  <c r="M309" i="11"/>
  <c r="Q309" i="11" s="1"/>
  <c r="L317" i="11"/>
  <c r="N315" i="11"/>
  <c r="O309" i="11"/>
  <c r="O328" i="11"/>
  <c r="Q328" i="11" s="1"/>
  <c r="N309" i="11"/>
  <c r="Y317" i="11"/>
  <c r="AB317" i="11" s="1"/>
  <c r="P309" i="11"/>
  <c r="V349" i="11"/>
  <c r="AA348" i="11" s="1"/>
  <c r="R353" i="11"/>
  <c r="AA351" i="11" s="1"/>
  <c r="M315" i="11"/>
  <c r="P315" i="11"/>
  <c r="P317" i="11"/>
  <c r="N308" i="11"/>
  <c r="N319" i="11"/>
  <c r="Q319" i="11" s="1"/>
  <c r="P308" i="11"/>
  <c r="O319" i="11"/>
  <c r="Y305" i="11"/>
  <c r="AB305" i="11" s="1"/>
  <c r="O317" i="11"/>
  <c r="O326" i="11"/>
  <c r="Q326" i="11" s="1"/>
  <c r="P319" i="11"/>
  <c r="O308" i="11"/>
  <c r="W307" i="11"/>
  <c r="AB307" i="11" s="1"/>
  <c r="T352" i="11"/>
  <c r="U351" i="11"/>
  <c r="AA349" i="11" s="1"/>
  <c r="X318" i="11"/>
  <c r="AB318" i="11" s="1"/>
  <c r="N325" i="11"/>
  <c r="M325" i="11"/>
  <c r="Q325" i="11" s="1"/>
  <c r="N306" i="11"/>
  <c r="M306" i="11"/>
  <c r="O306" i="11"/>
  <c r="S349" i="11"/>
  <c r="R350" i="11"/>
  <c r="AA350" i="11" s="1"/>
  <c r="P328" i="11"/>
  <c r="L308" i="11"/>
  <c r="AA107" i="9"/>
  <c r="Y107" i="9"/>
  <c r="W107" i="9"/>
  <c r="U107" i="9"/>
  <c r="S107" i="9"/>
  <c r="Q107" i="9"/>
  <c r="O107" i="9"/>
  <c r="M107" i="9"/>
  <c r="K107" i="9"/>
  <c r="I107" i="9"/>
  <c r="AA106" i="9"/>
  <c r="Y106" i="9"/>
  <c r="W106" i="9"/>
  <c r="U106" i="9"/>
  <c r="S106" i="9"/>
  <c r="Q106" i="9"/>
  <c r="O106" i="9"/>
  <c r="M106" i="9"/>
  <c r="K106" i="9"/>
  <c r="I106" i="9"/>
  <c r="AA105" i="9"/>
  <c r="Y105" i="9"/>
  <c r="W105" i="9"/>
  <c r="U105" i="9"/>
  <c r="S105" i="9"/>
  <c r="Q105" i="9"/>
  <c r="O105" i="9"/>
  <c r="M105" i="9"/>
  <c r="K105" i="9"/>
  <c r="I105" i="9"/>
  <c r="AA104" i="9"/>
  <c r="Y104" i="9"/>
  <c r="W104" i="9"/>
  <c r="U104" i="9"/>
  <c r="S104" i="9"/>
  <c r="Q104" i="9"/>
  <c r="O104" i="9"/>
  <c r="M104" i="9"/>
  <c r="K104" i="9"/>
  <c r="I104" i="9"/>
  <c r="AA103" i="9"/>
  <c r="Y103" i="9"/>
  <c r="W103" i="9"/>
  <c r="U103" i="9"/>
  <c r="S103" i="9"/>
  <c r="Q103" i="9"/>
  <c r="O103" i="9"/>
  <c r="M103" i="9"/>
  <c r="K103" i="9"/>
  <c r="I103" i="9"/>
  <c r="AA102" i="9"/>
  <c r="Y102" i="9"/>
  <c r="W102" i="9"/>
  <c r="W108" i="9" s="1"/>
  <c r="U102" i="9"/>
  <c r="U108" i="9" s="1"/>
  <c r="S102" i="9"/>
  <c r="Q102" i="9"/>
  <c r="O102" i="9"/>
  <c r="O108" i="9" s="1"/>
  <c r="M102" i="9"/>
  <c r="M108" i="9" s="1"/>
  <c r="K102" i="9"/>
  <c r="I102" i="9"/>
  <c r="AA98" i="9"/>
  <c r="Y98" i="9"/>
  <c r="W98" i="9"/>
  <c r="U98" i="9"/>
  <c r="S98" i="9"/>
  <c r="Q98" i="9"/>
  <c r="O98" i="9"/>
  <c r="M98" i="9"/>
  <c r="K98" i="9"/>
  <c r="I98" i="9"/>
  <c r="AA97" i="9"/>
  <c r="Y97" i="9"/>
  <c r="W97" i="9"/>
  <c r="U97" i="9"/>
  <c r="S97" i="9"/>
  <c r="Q97" i="9"/>
  <c r="O97" i="9"/>
  <c r="M97" i="9"/>
  <c r="K97" i="9"/>
  <c r="I97" i="9"/>
  <c r="AA96" i="9"/>
  <c r="Y96" i="9"/>
  <c r="W96" i="9"/>
  <c r="U96" i="9"/>
  <c r="S96" i="9"/>
  <c r="Q96" i="9"/>
  <c r="O96" i="9"/>
  <c r="M96" i="9"/>
  <c r="K96" i="9"/>
  <c r="I96" i="9"/>
  <c r="AA95" i="9"/>
  <c r="Y95" i="9"/>
  <c r="W95" i="9"/>
  <c r="U95" i="9"/>
  <c r="S95" i="9"/>
  <c r="Q95" i="9"/>
  <c r="O95" i="9"/>
  <c r="M95" i="9"/>
  <c r="K95" i="9"/>
  <c r="I95" i="9"/>
  <c r="AA94" i="9"/>
  <c r="Y94" i="9"/>
  <c r="W94" i="9"/>
  <c r="U94" i="9"/>
  <c r="S94" i="9"/>
  <c r="Q94" i="9"/>
  <c r="O94" i="9"/>
  <c r="M94" i="9"/>
  <c r="K94" i="9"/>
  <c r="I94" i="9"/>
  <c r="AA93" i="9"/>
  <c r="Y93" i="9"/>
  <c r="W93" i="9"/>
  <c r="W99" i="9" s="1"/>
  <c r="U93" i="9"/>
  <c r="U99" i="9" s="1"/>
  <c r="S93" i="9"/>
  <c r="Q93" i="9"/>
  <c r="O93" i="9"/>
  <c r="O99" i="9" s="1"/>
  <c r="M93" i="9"/>
  <c r="M99" i="9" s="1"/>
  <c r="K93" i="9"/>
  <c r="I93" i="9"/>
  <c r="AA92" i="9"/>
  <c r="Y92" i="9"/>
  <c r="W92" i="9"/>
  <c r="U92" i="9"/>
  <c r="S92" i="9"/>
  <c r="Q92" i="9"/>
  <c r="O92" i="9"/>
  <c r="M92" i="9"/>
  <c r="K92" i="9"/>
  <c r="I92" i="9"/>
  <c r="AA91" i="9"/>
  <c r="Y91" i="9"/>
  <c r="W91" i="9"/>
  <c r="U91" i="9"/>
  <c r="S91" i="9"/>
  <c r="Q91" i="9"/>
  <c r="O91" i="9"/>
  <c r="M91" i="9"/>
  <c r="K91" i="9"/>
  <c r="I91" i="9"/>
  <c r="AA90" i="9"/>
  <c r="Y90" i="9"/>
  <c r="W90" i="9"/>
  <c r="U90" i="9"/>
  <c r="S90" i="9"/>
  <c r="Q90" i="9"/>
  <c r="O90" i="9"/>
  <c r="M90" i="9"/>
  <c r="K90" i="9"/>
  <c r="I90" i="9"/>
  <c r="AA89" i="9"/>
  <c r="Y89" i="9"/>
  <c r="W89" i="9"/>
  <c r="U89" i="9"/>
  <c r="S89" i="9"/>
  <c r="Q89" i="9"/>
  <c r="O89" i="9"/>
  <c r="M89" i="9"/>
  <c r="K89" i="9"/>
  <c r="I89" i="9"/>
  <c r="C87" i="9"/>
  <c r="C86" i="9"/>
  <c r="AA85" i="9"/>
  <c r="Y85" i="9"/>
  <c r="W85" i="9"/>
  <c r="U85" i="9"/>
  <c r="S85" i="9"/>
  <c r="Q85" i="9"/>
  <c r="O85" i="9"/>
  <c r="M85" i="9"/>
  <c r="K85" i="9"/>
  <c r="I85" i="9"/>
  <c r="C85" i="9"/>
  <c r="AA84" i="9"/>
  <c r="Y84" i="9"/>
  <c r="W84" i="9"/>
  <c r="U84" i="9"/>
  <c r="S84" i="9"/>
  <c r="Q84" i="9"/>
  <c r="O84" i="9"/>
  <c r="M84" i="9"/>
  <c r="K84" i="9"/>
  <c r="I84" i="9"/>
  <c r="C84" i="9"/>
  <c r="AA83" i="9"/>
  <c r="Y83" i="9"/>
  <c r="W83" i="9"/>
  <c r="U83" i="9"/>
  <c r="S83" i="9"/>
  <c r="Q83" i="9"/>
  <c r="O83" i="9"/>
  <c r="M83" i="9"/>
  <c r="K83" i="9"/>
  <c r="I83" i="9"/>
  <c r="C83" i="9"/>
  <c r="AA82" i="9"/>
  <c r="Y82" i="9"/>
  <c r="W82" i="9"/>
  <c r="U82" i="9"/>
  <c r="S82" i="9"/>
  <c r="Q82" i="9"/>
  <c r="O82" i="9"/>
  <c r="M82" i="9"/>
  <c r="K82" i="9"/>
  <c r="I82" i="9"/>
  <c r="AA81" i="9"/>
  <c r="Y81" i="9"/>
  <c r="W81" i="9"/>
  <c r="U81" i="9"/>
  <c r="S81" i="9"/>
  <c r="Q81" i="9"/>
  <c r="O81" i="9"/>
  <c r="M81" i="9"/>
  <c r="K81" i="9"/>
  <c r="I81" i="9"/>
  <c r="AA80" i="9"/>
  <c r="Y80" i="9"/>
  <c r="Y86" i="9" s="1"/>
  <c r="W80" i="9"/>
  <c r="U80" i="9"/>
  <c r="S80" i="9"/>
  <c r="Q80" i="9"/>
  <c r="Q86" i="9" s="1"/>
  <c r="O80" i="9"/>
  <c r="M80" i="9"/>
  <c r="K80" i="9"/>
  <c r="I80" i="9"/>
  <c r="I86" i="9" s="1"/>
  <c r="C78" i="9"/>
  <c r="C77" i="9"/>
  <c r="AA76" i="9"/>
  <c r="Y76" i="9"/>
  <c r="W76" i="9"/>
  <c r="U76" i="9"/>
  <c r="S76" i="9"/>
  <c r="Q76" i="9"/>
  <c r="O76" i="9"/>
  <c r="M76" i="9"/>
  <c r="K76" i="9"/>
  <c r="I76" i="9"/>
  <c r="C76" i="9"/>
  <c r="AA75" i="9"/>
  <c r="Y75" i="9"/>
  <c r="W75" i="9"/>
  <c r="U75" i="9"/>
  <c r="S75" i="9"/>
  <c r="Q75" i="9"/>
  <c r="O75" i="9"/>
  <c r="M75" i="9"/>
  <c r="K75" i="9"/>
  <c r="I75" i="9"/>
  <c r="C75" i="9"/>
  <c r="C74" i="9"/>
  <c r="AA71" i="9"/>
  <c r="Y71" i="9"/>
  <c r="W71" i="9"/>
  <c r="U71" i="9"/>
  <c r="S71" i="9"/>
  <c r="Q71" i="9"/>
  <c r="O71" i="9"/>
  <c r="M71" i="9"/>
  <c r="K71" i="9"/>
  <c r="I71" i="9"/>
  <c r="AA70" i="9"/>
  <c r="Y70" i="9"/>
  <c r="W70" i="9"/>
  <c r="U70" i="9"/>
  <c r="S70" i="9"/>
  <c r="Q70" i="9"/>
  <c r="O70" i="9"/>
  <c r="M70" i="9"/>
  <c r="K70" i="9"/>
  <c r="I70" i="9"/>
  <c r="AA69" i="9"/>
  <c r="Y69" i="9"/>
  <c r="W69" i="9"/>
  <c r="U69" i="9"/>
  <c r="S69" i="9"/>
  <c r="Q69" i="9"/>
  <c r="O69" i="9"/>
  <c r="M69" i="9"/>
  <c r="K69" i="9"/>
  <c r="I69" i="9"/>
  <c r="AA68" i="9"/>
  <c r="Y68" i="9"/>
  <c r="W68" i="9"/>
  <c r="U68" i="9"/>
  <c r="S68" i="9"/>
  <c r="Q68" i="9"/>
  <c r="O68" i="9"/>
  <c r="M68" i="9"/>
  <c r="K68" i="9"/>
  <c r="I68" i="9"/>
  <c r="AA67" i="9"/>
  <c r="Y67" i="9"/>
  <c r="W67" i="9"/>
  <c r="U67" i="9"/>
  <c r="S67" i="9"/>
  <c r="Q67" i="9"/>
  <c r="O67" i="9"/>
  <c r="M67" i="9"/>
  <c r="K67" i="9"/>
  <c r="I67" i="9"/>
  <c r="AA66" i="9"/>
  <c r="AA72" i="9" s="1"/>
  <c r="AA78" i="9" s="1"/>
  <c r="Y66" i="9"/>
  <c r="Y72" i="9" s="1"/>
  <c r="Y78" i="9" s="1"/>
  <c r="W66" i="9"/>
  <c r="U66" i="9"/>
  <c r="S66" i="9"/>
  <c r="S72" i="9" s="1"/>
  <c r="S78" i="9" s="1"/>
  <c r="Q66" i="9"/>
  <c r="Q72" i="9" s="1"/>
  <c r="Q78" i="9" s="1"/>
  <c r="O66" i="9"/>
  <c r="M66" i="9"/>
  <c r="K66" i="9"/>
  <c r="K72" i="9" s="1"/>
  <c r="K78" i="9" s="1"/>
  <c r="I66" i="9"/>
  <c r="I72" i="9" s="1"/>
  <c r="AA63" i="9"/>
  <c r="Y63" i="9"/>
  <c r="W63" i="9"/>
  <c r="U63" i="9"/>
  <c r="S63" i="9"/>
  <c r="Q63" i="9"/>
  <c r="O63" i="9"/>
  <c r="M63" i="9"/>
  <c r="K63" i="9"/>
  <c r="I63" i="9"/>
  <c r="AA62" i="9"/>
  <c r="Y62" i="9"/>
  <c r="W62" i="9"/>
  <c r="U62" i="9"/>
  <c r="S62" i="9"/>
  <c r="Q62" i="9"/>
  <c r="O62" i="9"/>
  <c r="M62" i="9"/>
  <c r="K62" i="9"/>
  <c r="I62" i="9"/>
  <c r="AA61" i="9"/>
  <c r="Y61" i="9"/>
  <c r="W61" i="9"/>
  <c r="U61" i="9"/>
  <c r="S61" i="9"/>
  <c r="Q61" i="9"/>
  <c r="O61" i="9"/>
  <c r="M61" i="9"/>
  <c r="K61" i="9"/>
  <c r="I61" i="9"/>
  <c r="AA60" i="9"/>
  <c r="Y60" i="9"/>
  <c r="W60" i="9"/>
  <c r="U60" i="9"/>
  <c r="S60" i="9"/>
  <c r="Q60" i="9"/>
  <c r="O60" i="9"/>
  <c r="M60" i="9"/>
  <c r="K60" i="9"/>
  <c r="I60" i="9"/>
  <c r="AA59" i="9"/>
  <c r="Y59" i="9"/>
  <c r="W59" i="9"/>
  <c r="U59" i="9"/>
  <c r="S59" i="9"/>
  <c r="Q59" i="9"/>
  <c r="O59" i="9"/>
  <c r="M59" i="9"/>
  <c r="K59" i="9"/>
  <c r="I59" i="9"/>
  <c r="AA58" i="9"/>
  <c r="AA64" i="9" s="1"/>
  <c r="Y58" i="9"/>
  <c r="Y64" i="9" s="1"/>
  <c r="W58" i="9"/>
  <c r="U58" i="9"/>
  <c r="S58" i="9"/>
  <c r="S64" i="9" s="1"/>
  <c r="Q58" i="9"/>
  <c r="Q64" i="9" s="1"/>
  <c r="O58" i="9"/>
  <c r="M58" i="9"/>
  <c r="K58" i="9"/>
  <c r="K64" i="9" s="1"/>
  <c r="I58" i="9"/>
  <c r="I64" i="9" s="1"/>
  <c r="AA54" i="9"/>
  <c r="Y54" i="9"/>
  <c r="W54" i="9"/>
  <c r="U54" i="9"/>
  <c r="S54" i="9"/>
  <c r="Q54" i="9"/>
  <c r="O54" i="9"/>
  <c r="M54" i="9"/>
  <c r="K54" i="9"/>
  <c r="I54" i="9"/>
  <c r="AA53" i="9"/>
  <c r="Y53" i="9"/>
  <c r="W53" i="9"/>
  <c r="U53" i="9"/>
  <c r="S53" i="9"/>
  <c r="Q53" i="9"/>
  <c r="O53" i="9"/>
  <c r="M53" i="9"/>
  <c r="K53" i="9"/>
  <c r="I53" i="9"/>
  <c r="AA52" i="9"/>
  <c r="Y52" i="9"/>
  <c r="W52" i="9"/>
  <c r="U52" i="9"/>
  <c r="S52" i="9"/>
  <c r="Q52" i="9"/>
  <c r="O52" i="9"/>
  <c r="M52" i="9"/>
  <c r="K52" i="9"/>
  <c r="I52" i="9"/>
  <c r="AA51" i="9"/>
  <c r="Y51" i="9"/>
  <c r="W51" i="9"/>
  <c r="U51" i="9"/>
  <c r="S51" i="9"/>
  <c r="Q51" i="9"/>
  <c r="O51" i="9"/>
  <c r="M51" i="9"/>
  <c r="K51" i="9"/>
  <c r="I51" i="9"/>
  <c r="AA50" i="9"/>
  <c r="Y50" i="9"/>
  <c r="W50" i="9"/>
  <c r="U50" i="9"/>
  <c r="S50" i="9"/>
  <c r="Q50" i="9"/>
  <c r="O50" i="9"/>
  <c r="M50" i="9"/>
  <c r="K50" i="9"/>
  <c r="I50" i="9"/>
  <c r="AA49" i="9"/>
  <c r="AA55" i="9" s="1"/>
  <c r="Y49" i="9"/>
  <c r="Y55" i="9" s="1"/>
  <c r="W49" i="9"/>
  <c r="U49" i="9"/>
  <c r="S49" i="9"/>
  <c r="S55" i="9" s="1"/>
  <c r="Q49" i="9"/>
  <c r="Q55" i="9" s="1"/>
  <c r="O49" i="9"/>
  <c r="M49" i="9"/>
  <c r="K49" i="9"/>
  <c r="K55" i="9" s="1"/>
  <c r="I49" i="9"/>
  <c r="I55" i="9" s="1"/>
  <c r="AA44" i="9"/>
  <c r="Y44" i="9"/>
  <c r="W44" i="9"/>
  <c r="U44" i="9"/>
  <c r="S44" i="9"/>
  <c r="Q44" i="9"/>
  <c r="O44" i="9"/>
  <c r="M44" i="9"/>
  <c r="K44" i="9"/>
  <c r="I44" i="9"/>
  <c r="AA43" i="9"/>
  <c r="Y43" i="9"/>
  <c r="W43" i="9"/>
  <c r="U43" i="9"/>
  <c r="S43" i="9"/>
  <c r="Q43" i="9"/>
  <c r="O43" i="9"/>
  <c r="M43" i="9"/>
  <c r="K43" i="9"/>
  <c r="I43" i="9"/>
  <c r="AA42" i="9"/>
  <c r="Y42" i="9"/>
  <c r="W42" i="9"/>
  <c r="U42" i="9"/>
  <c r="S42" i="9"/>
  <c r="Q42" i="9"/>
  <c r="O42" i="9"/>
  <c r="M42" i="9"/>
  <c r="K42" i="9"/>
  <c r="I42" i="9"/>
  <c r="AA41" i="9"/>
  <c r="Y41" i="9"/>
  <c r="W41" i="9"/>
  <c r="U41" i="9"/>
  <c r="S41" i="9"/>
  <c r="Q41" i="9"/>
  <c r="O41" i="9"/>
  <c r="M41" i="9"/>
  <c r="K41" i="9"/>
  <c r="I41" i="9"/>
  <c r="AA40" i="9"/>
  <c r="Y40" i="9"/>
  <c r="W40" i="9"/>
  <c r="U40" i="9"/>
  <c r="S40" i="9"/>
  <c r="Q40" i="9"/>
  <c r="O40" i="9"/>
  <c r="M40" i="9"/>
  <c r="K40" i="9"/>
  <c r="I40" i="9"/>
  <c r="AA39" i="9"/>
  <c r="Y39" i="9"/>
  <c r="W39" i="9"/>
  <c r="U39" i="9"/>
  <c r="S39" i="9"/>
  <c r="Q39" i="9"/>
  <c r="O39" i="9"/>
  <c r="M39" i="9"/>
  <c r="K39" i="9"/>
  <c r="I39" i="9"/>
  <c r="AA35" i="9"/>
  <c r="Y35" i="9"/>
  <c r="W35" i="9"/>
  <c r="U35" i="9"/>
  <c r="S35" i="9"/>
  <c r="Q35" i="9"/>
  <c r="O35" i="9"/>
  <c r="M35" i="9"/>
  <c r="K35" i="9"/>
  <c r="I35" i="9"/>
  <c r="AA34" i="9"/>
  <c r="Y34" i="9"/>
  <c r="W34" i="9"/>
  <c r="U34" i="9"/>
  <c r="S34" i="9"/>
  <c r="Q34" i="9"/>
  <c r="O34" i="9"/>
  <c r="M34" i="9"/>
  <c r="K34" i="9"/>
  <c r="I34" i="9"/>
  <c r="AA33" i="9"/>
  <c r="Y33" i="9"/>
  <c r="W33" i="9"/>
  <c r="U33" i="9"/>
  <c r="S33" i="9"/>
  <c r="Q33" i="9"/>
  <c r="O33" i="9"/>
  <c r="M33" i="9"/>
  <c r="K33" i="9"/>
  <c r="I33" i="9"/>
  <c r="AA32" i="9"/>
  <c r="Y32" i="9"/>
  <c r="W32" i="9"/>
  <c r="U32" i="9"/>
  <c r="S32" i="9"/>
  <c r="Q32" i="9"/>
  <c r="O32" i="9"/>
  <c r="M32" i="9"/>
  <c r="K32" i="9"/>
  <c r="I32" i="9"/>
  <c r="AA31" i="9"/>
  <c r="Y31" i="9"/>
  <c r="W31" i="9"/>
  <c r="U31" i="9"/>
  <c r="S31" i="9"/>
  <c r="Q31" i="9"/>
  <c r="O31" i="9"/>
  <c r="O36" i="9" s="1"/>
  <c r="M31" i="9"/>
  <c r="K31" i="9"/>
  <c r="I31" i="9"/>
  <c r="AA30" i="9"/>
  <c r="AA36" i="9" s="1"/>
  <c r="Y30" i="9"/>
  <c r="Y36" i="9" s="1"/>
  <c r="W30" i="9"/>
  <c r="U30" i="9"/>
  <c r="S30" i="9"/>
  <c r="S36" i="9" s="1"/>
  <c r="Q30" i="9"/>
  <c r="Q36" i="9" s="1"/>
  <c r="O30" i="9"/>
  <c r="M30" i="9"/>
  <c r="K30" i="9"/>
  <c r="K36" i="9" s="1"/>
  <c r="I30" i="9"/>
  <c r="I36" i="9" s="1"/>
  <c r="AA26" i="9"/>
  <c r="Y26" i="9"/>
  <c r="W26" i="9"/>
  <c r="U26" i="9"/>
  <c r="S26" i="9"/>
  <c r="Q26" i="9"/>
  <c r="O26" i="9"/>
  <c r="M26" i="9"/>
  <c r="K26" i="9"/>
  <c r="I26" i="9"/>
  <c r="AA25" i="9"/>
  <c r="Y25" i="9"/>
  <c r="W25" i="9"/>
  <c r="U25" i="9"/>
  <c r="S25" i="9"/>
  <c r="Q25" i="9"/>
  <c r="O25" i="9"/>
  <c r="M25" i="9"/>
  <c r="K25" i="9"/>
  <c r="I25" i="9"/>
  <c r="AA24" i="9"/>
  <c r="Y24" i="9"/>
  <c r="W24" i="9"/>
  <c r="U24" i="9"/>
  <c r="S24" i="9"/>
  <c r="Q24" i="9"/>
  <c r="O24" i="9"/>
  <c r="M24" i="9"/>
  <c r="K24" i="9"/>
  <c r="I24" i="9"/>
  <c r="AA23" i="9"/>
  <c r="Y23" i="9"/>
  <c r="W23" i="9"/>
  <c r="U23" i="9"/>
  <c r="S23" i="9"/>
  <c r="Q23" i="9"/>
  <c r="O23" i="9"/>
  <c r="M23" i="9"/>
  <c r="K23" i="9"/>
  <c r="I23" i="9"/>
  <c r="AA22" i="9"/>
  <c r="Y22" i="9"/>
  <c r="W22" i="9"/>
  <c r="U22" i="9"/>
  <c r="U27" i="9" s="1"/>
  <c r="S22" i="9"/>
  <c r="Q22" i="9"/>
  <c r="O22" i="9"/>
  <c r="K22" i="9"/>
  <c r="I22" i="9"/>
  <c r="AA21" i="9"/>
  <c r="Y21" i="9"/>
  <c r="W21" i="9"/>
  <c r="U21" i="9"/>
  <c r="S21" i="9"/>
  <c r="Q21" i="9"/>
  <c r="O21" i="9"/>
  <c r="M21" i="9"/>
  <c r="K21" i="9"/>
  <c r="I21" i="9"/>
  <c r="AA17" i="9"/>
  <c r="Y17" i="9"/>
  <c r="W17" i="9"/>
  <c r="U17" i="9"/>
  <c r="S17" i="9"/>
  <c r="Q17" i="9"/>
  <c r="O17" i="9"/>
  <c r="M17" i="9"/>
  <c r="K17" i="9"/>
  <c r="I17" i="9"/>
  <c r="AA16" i="9"/>
  <c r="Y16" i="9"/>
  <c r="W16" i="9"/>
  <c r="U16" i="9"/>
  <c r="S16" i="9"/>
  <c r="Q16" i="9"/>
  <c r="O16" i="9"/>
  <c r="M16" i="9"/>
  <c r="K16" i="9"/>
  <c r="I16" i="9"/>
  <c r="AA15" i="9"/>
  <c r="Y15" i="9"/>
  <c r="W15" i="9"/>
  <c r="U15" i="9"/>
  <c r="S15" i="9"/>
  <c r="Q15" i="9"/>
  <c r="O15" i="9"/>
  <c r="M15" i="9"/>
  <c r="K15" i="9"/>
  <c r="I15" i="9"/>
  <c r="AA14" i="9"/>
  <c r="Y14" i="9"/>
  <c r="W14" i="9"/>
  <c r="U14" i="9"/>
  <c r="S14" i="9"/>
  <c r="Q14" i="9"/>
  <c r="O14" i="9"/>
  <c r="M14" i="9"/>
  <c r="K14" i="9"/>
  <c r="I14" i="9"/>
  <c r="AA13" i="9"/>
  <c r="Y13" i="9"/>
  <c r="W13" i="9"/>
  <c r="U13" i="9"/>
  <c r="S13" i="9"/>
  <c r="Q13" i="9"/>
  <c r="O13" i="9"/>
  <c r="M13" i="9"/>
  <c r="K13" i="9"/>
  <c r="I13" i="9"/>
  <c r="AA12" i="9"/>
  <c r="Y12" i="9"/>
  <c r="Y18" i="9" s="1"/>
  <c r="W12" i="9"/>
  <c r="W18" i="9" s="1"/>
  <c r="U12" i="9"/>
  <c r="S12" i="9"/>
  <c r="Q12" i="9"/>
  <c r="Q18" i="9" s="1"/>
  <c r="O12" i="9"/>
  <c r="O18" i="9" s="1"/>
  <c r="M12" i="9"/>
  <c r="K12" i="9"/>
  <c r="I12" i="9"/>
  <c r="I18" i="9" s="1"/>
  <c r="AA8" i="9"/>
  <c r="Y8" i="9"/>
  <c r="W8" i="9"/>
  <c r="U8" i="9"/>
  <c r="S8" i="9"/>
  <c r="Q8" i="9"/>
  <c r="O8" i="9"/>
  <c r="M8" i="9"/>
  <c r="K8" i="9"/>
  <c r="I8" i="9"/>
  <c r="AA7" i="9"/>
  <c r="Y7" i="9"/>
  <c r="W7" i="9"/>
  <c r="U7" i="9"/>
  <c r="S7" i="9"/>
  <c r="Q7" i="9"/>
  <c r="O7" i="9"/>
  <c r="M7" i="9"/>
  <c r="K7" i="9"/>
  <c r="I7" i="9"/>
  <c r="AA6" i="9"/>
  <c r="Y6" i="9"/>
  <c r="W6" i="9"/>
  <c r="U6" i="9"/>
  <c r="S6" i="9"/>
  <c r="Q6" i="9"/>
  <c r="O6" i="9"/>
  <c r="M6" i="9"/>
  <c r="K6" i="9"/>
  <c r="I6" i="9"/>
  <c r="AA5" i="9"/>
  <c r="Y5" i="9"/>
  <c r="W5" i="9"/>
  <c r="U5" i="9"/>
  <c r="S5" i="9"/>
  <c r="Q5" i="9"/>
  <c r="O5" i="9"/>
  <c r="M5" i="9"/>
  <c r="K5" i="9"/>
  <c r="I5" i="9"/>
  <c r="AA4" i="9"/>
  <c r="Y4" i="9"/>
  <c r="W4" i="9"/>
  <c r="U4" i="9"/>
  <c r="S4" i="9"/>
  <c r="Q4" i="9"/>
  <c r="O4" i="9"/>
  <c r="M4" i="9"/>
  <c r="K4" i="9"/>
  <c r="I4" i="9"/>
  <c r="AA3" i="9"/>
  <c r="Y3" i="9"/>
  <c r="Y9" i="9" s="1"/>
  <c r="W3" i="9"/>
  <c r="W9" i="9" s="1"/>
  <c r="U3" i="9"/>
  <c r="S3" i="9"/>
  <c r="Q3" i="9"/>
  <c r="Q9" i="9" s="1"/>
  <c r="O3" i="9"/>
  <c r="O9" i="9" s="1"/>
  <c r="M3" i="9"/>
  <c r="K3" i="9"/>
  <c r="I3" i="9"/>
  <c r="I9" i="9" s="1"/>
  <c r="R218" i="6"/>
  <c r="P92" i="8"/>
  <c r="M59" i="8"/>
  <c r="C60" i="8"/>
  <c r="D51" i="8"/>
  <c r="M65" i="8" s="1"/>
  <c r="D50" i="8"/>
  <c r="M68" i="8" s="1"/>
  <c r="D48" i="8"/>
  <c r="M57" i="8" s="1"/>
  <c r="D49" i="8"/>
  <c r="M62" i="8" s="1"/>
  <c r="C49" i="8"/>
  <c r="C50" i="8"/>
  <c r="C51" i="8"/>
  <c r="C48" i="8"/>
  <c r="U36" i="8"/>
  <c r="U35" i="8"/>
  <c r="K34" i="8"/>
  <c r="N26" i="8"/>
  <c r="K25" i="8"/>
  <c r="K26" i="8"/>
  <c r="K27" i="8"/>
  <c r="K24" i="8"/>
  <c r="D26" i="8"/>
  <c r="W36" i="8" s="1"/>
  <c r="D25" i="8"/>
  <c r="N35" i="8" s="1"/>
  <c r="P35" i="8" s="1"/>
  <c r="D24" i="8"/>
  <c r="O36" i="8" s="1"/>
  <c r="D23" i="8"/>
  <c r="O24" i="8" s="1"/>
  <c r="Y384" i="8"/>
  <c r="Y383" i="8"/>
  <c r="Y382" i="8"/>
  <c r="Y381" i="8"/>
  <c r="Y380" i="8"/>
  <c r="D368" i="8"/>
  <c r="Z384" i="8" s="1"/>
  <c r="C368" i="8"/>
  <c r="D367" i="8"/>
  <c r="M380" i="8" s="1"/>
  <c r="C367" i="8"/>
  <c r="D366" i="8"/>
  <c r="M383" i="8" s="1"/>
  <c r="C366" i="8"/>
  <c r="D365" i="8"/>
  <c r="M386" i="8" s="1"/>
  <c r="C365" i="8"/>
  <c r="D364" i="8"/>
  <c r="Z380" i="8" s="1"/>
  <c r="C364" i="8"/>
  <c r="W359" i="8"/>
  <c r="K359" i="8"/>
  <c r="W358" i="8"/>
  <c r="K358" i="8"/>
  <c r="W357" i="8"/>
  <c r="K357" i="8"/>
  <c r="W356" i="8"/>
  <c r="K356" i="8"/>
  <c r="W355" i="8"/>
  <c r="K355" i="8"/>
  <c r="W349" i="8"/>
  <c r="K349" i="8"/>
  <c r="W348" i="8"/>
  <c r="K348" i="8"/>
  <c r="W347" i="8"/>
  <c r="K347" i="8"/>
  <c r="W346" i="8"/>
  <c r="K346" i="8"/>
  <c r="W345" i="8"/>
  <c r="K345" i="8"/>
  <c r="K339" i="8"/>
  <c r="K338" i="8"/>
  <c r="K337" i="8"/>
  <c r="K336" i="8"/>
  <c r="K335" i="8"/>
  <c r="K329" i="8"/>
  <c r="K328" i="8"/>
  <c r="K327" i="8"/>
  <c r="K326" i="8"/>
  <c r="K325" i="8"/>
  <c r="Y307" i="8"/>
  <c r="Y306" i="8"/>
  <c r="Y305" i="8"/>
  <c r="Y304" i="8"/>
  <c r="Y303" i="8"/>
  <c r="D291" i="8"/>
  <c r="M321" i="8" s="1"/>
  <c r="C291" i="8"/>
  <c r="D290" i="8"/>
  <c r="M311" i="8" s="1"/>
  <c r="C290" i="8"/>
  <c r="D289" i="8"/>
  <c r="M313" i="8" s="1"/>
  <c r="C289" i="8"/>
  <c r="D288" i="8"/>
  <c r="C288" i="8"/>
  <c r="D287" i="8"/>
  <c r="M309" i="8" s="1"/>
  <c r="N309" i="8" s="1"/>
  <c r="C287" i="8"/>
  <c r="W282" i="8"/>
  <c r="K282" i="8"/>
  <c r="W281" i="8"/>
  <c r="K281" i="8"/>
  <c r="W280" i="8"/>
  <c r="K280" i="8"/>
  <c r="W279" i="8"/>
  <c r="K279" i="8"/>
  <c r="W278" i="8"/>
  <c r="K278" i="8"/>
  <c r="W272" i="8"/>
  <c r="K272" i="8"/>
  <c r="W271" i="8"/>
  <c r="K271" i="8"/>
  <c r="W270" i="8"/>
  <c r="K270" i="8"/>
  <c r="W269" i="8"/>
  <c r="K269" i="8"/>
  <c r="W268" i="8"/>
  <c r="K268" i="8"/>
  <c r="K262" i="8"/>
  <c r="K261" i="8"/>
  <c r="K260" i="8"/>
  <c r="K259" i="8"/>
  <c r="K258" i="8"/>
  <c r="K252" i="8"/>
  <c r="K251" i="8"/>
  <c r="K250" i="8"/>
  <c r="K249" i="8"/>
  <c r="K248" i="8"/>
  <c r="Y214" i="8"/>
  <c r="Y213" i="8"/>
  <c r="Y212" i="8"/>
  <c r="Y211" i="8"/>
  <c r="Y210" i="8"/>
  <c r="C207" i="8"/>
  <c r="D198" i="8"/>
  <c r="M233" i="8" s="1"/>
  <c r="N233" i="8" s="1"/>
  <c r="C198" i="8"/>
  <c r="D197" i="8"/>
  <c r="M210" i="8" s="1"/>
  <c r="C197" i="8"/>
  <c r="D196" i="8"/>
  <c r="M231" i="8" s="1"/>
  <c r="C196" i="8"/>
  <c r="D195" i="8"/>
  <c r="Z211" i="8" s="1"/>
  <c r="C195" i="8"/>
  <c r="D194" i="8"/>
  <c r="M229" i="8" s="1"/>
  <c r="C194" i="8"/>
  <c r="W189" i="8"/>
  <c r="K189" i="8"/>
  <c r="W188" i="8"/>
  <c r="K188" i="8"/>
  <c r="W187" i="8"/>
  <c r="K187" i="8"/>
  <c r="W186" i="8"/>
  <c r="K186" i="8"/>
  <c r="W185" i="8"/>
  <c r="K185" i="8"/>
  <c r="W179" i="8"/>
  <c r="K179" i="8"/>
  <c r="W178" i="8"/>
  <c r="K178" i="8"/>
  <c r="W177" i="8"/>
  <c r="K177" i="8"/>
  <c r="W176" i="8"/>
  <c r="K176" i="8"/>
  <c r="W175" i="8"/>
  <c r="K175" i="8"/>
  <c r="K169" i="8"/>
  <c r="K168" i="8"/>
  <c r="K167" i="8"/>
  <c r="K166" i="8"/>
  <c r="K165" i="8"/>
  <c r="K159" i="8"/>
  <c r="K158" i="8"/>
  <c r="K157" i="8"/>
  <c r="K156" i="8"/>
  <c r="K155" i="8"/>
  <c r="Y137" i="8"/>
  <c r="Y136" i="8"/>
  <c r="Y135" i="8"/>
  <c r="Y134" i="8"/>
  <c r="Y133" i="8"/>
  <c r="D121" i="8"/>
  <c r="M143" i="8" s="1"/>
  <c r="C121" i="8"/>
  <c r="D120" i="8"/>
  <c r="Z136" i="8" s="1"/>
  <c r="C120" i="8"/>
  <c r="D119" i="8"/>
  <c r="M140" i="8" s="1"/>
  <c r="C119" i="8"/>
  <c r="D118" i="8"/>
  <c r="C118" i="8"/>
  <c r="D117" i="8"/>
  <c r="M136" i="8" s="1"/>
  <c r="C117" i="8"/>
  <c r="U89" i="8"/>
  <c r="U88" i="8"/>
  <c r="U87" i="8"/>
  <c r="U86" i="8"/>
  <c r="P95" i="8"/>
  <c r="U81" i="8"/>
  <c r="P94" i="8"/>
  <c r="U80" i="8"/>
  <c r="P93" i="8"/>
  <c r="U79" i="8"/>
  <c r="U78" i="8"/>
  <c r="K89" i="8"/>
  <c r="K88" i="8"/>
  <c r="K87" i="8"/>
  <c r="K86" i="8"/>
  <c r="K81" i="8"/>
  <c r="K80" i="8"/>
  <c r="K79" i="8"/>
  <c r="K78" i="8"/>
  <c r="U38" i="8"/>
  <c r="U37" i="8"/>
  <c r="U29" i="8"/>
  <c r="U28" i="8"/>
  <c r="U27" i="8"/>
  <c r="U26" i="8"/>
  <c r="P44" i="8"/>
  <c r="P43" i="8"/>
  <c r="K37" i="8"/>
  <c r="P42" i="8"/>
  <c r="K36" i="8"/>
  <c r="P41" i="8"/>
  <c r="K35" i="8"/>
  <c r="W29" i="7"/>
  <c r="W30" i="7"/>
  <c r="W31" i="7"/>
  <c r="W32" i="7"/>
  <c r="W33" i="7"/>
  <c r="W28" i="7"/>
  <c r="J45" i="7"/>
  <c r="AI45" i="7"/>
  <c r="J29" i="7"/>
  <c r="J30" i="7"/>
  <c r="J31" i="7"/>
  <c r="J32" i="7"/>
  <c r="J33" i="7"/>
  <c r="J28" i="7"/>
  <c r="AI44" i="7"/>
  <c r="AI43" i="7"/>
  <c r="J44" i="7"/>
  <c r="J43" i="7"/>
  <c r="J42" i="7"/>
  <c r="AI40" i="7"/>
  <c r="J41" i="7"/>
  <c r="J40" i="7"/>
  <c r="O33" i="7"/>
  <c r="P32" i="7"/>
  <c r="M45" i="7"/>
  <c r="C65" i="6"/>
  <c r="V42" i="6"/>
  <c r="D23" i="6"/>
  <c r="C53" i="6"/>
  <c r="K9" i="9" l="1"/>
  <c r="S9" i="9"/>
  <c r="AA9" i="9"/>
  <c r="K18" i="9"/>
  <c r="S18" i="9"/>
  <c r="AA18" i="9"/>
  <c r="K27" i="9"/>
  <c r="AB27" i="9" s="1"/>
  <c r="S27" i="9"/>
  <c r="AA27" i="9"/>
  <c r="M27" i="9"/>
  <c r="M36" i="9"/>
  <c r="AB36" i="9" s="1"/>
  <c r="U36" i="9"/>
  <c r="I46" i="9"/>
  <c r="Q46" i="9"/>
  <c r="Y46" i="9"/>
  <c r="M46" i="9"/>
  <c r="U46" i="9"/>
  <c r="M55" i="9"/>
  <c r="U55" i="9"/>
  <c r="M64" i="9"/>
  <c r="U64" i="9"/>
  <c r="M72" i="9"/>
  <c r="M78" i="9" s="1"/>
  <c r="U72" i="9"/>
  <c r="U78" i="9" s="1"/>
  <c r="K86" i="9"/>
  <c r="S86" i="9"/>
  <c r="AA86" i="9"/>
  <c r="I99" i="9"/>
  <c r="AB99" i="9" s="1"/>
  <c r="Q99" i="9"/>
  <c r="Y99" i="9"/>
  <c r="I108" i="9"/>
  <c r="Q108" i="9"/>
  <c r="Y108" i="9"/>
  <c r="M9" i="9"/>
  <c r="U9" i="9"/>
  <c r="M18" i="9"/>
  <c r="U18" i="9"/>
  <c r="W36" i="9"/>
  <c r="K46" i="9"/>
  <c r="S46" i="9"/>
  <c r="AA46" i="9"/>
  <c r="O46" i="9"/>
  <c r="W46" i="9"/>
  <c r="O55" i="9"/>
  <c r="W55" i="9"/>
  <c r="O64" i="9"/>
  <c r="W64" i="9"/>
  <c r="AB64" i="9" s="1"/>
  <c r="O72" i="9"/>
  <c r="O78" i="9" s="1"/>
  <c r="W72" i="9"/>
  <c r="W78" i="9" s="1"/>
  <c r="M86" i="9"/>
  <c r="U86" i="9"/>
  <c r="K99" i="9"/>
  <c r="S99" i="9"/>
  <c r="AA99" i="9"/>
  <c r="K108" i="9"/>
  <c r="S108" i="9"/>
  <c r="AA108" i="9"/>
  <c r="O27" i="9"/>
  <c r="W27" i="9"/>
  <c r="I27" i="9"/>
  <c r="Q27" i="9"/>
  <c r="Y27" i="9"/>
  <c r="O86" i="9"/>
  <c r="W86" i="9"/>
  <c r="Q308" i="11"/>
  <c r="Q306" i="11"/>
  <c r="Q317" i="11"/>
  <c r="Q315" i="11"/>
  <c r="P31" i="7"/>
  <c r="M32" i="7"/>
  <c r="K32" i="7"/>
  <c r="K30" i="7"/>
  <c r="N30" i="7"/>
  <c r="O42" i="7"/>
  <c r="L28" i="7"/>
  <c r="N28" i="7"/>
  <c r="O45" i="7"/>
  <c r="P29" i="7"/>
  <c r="K44" i="7"/>
  <c r="M28" i="7"/>
  <c r="O29" i="7"/>
  <c r="L30" i="7"/>
  <c r="N31" i="7"/>
  <c r="L32" i="7"/>
  <c r="N33" i="7"/>
  <c r="Q41" i="7"/>
  <c r="N42" i="7"/>
  <c r="P43" i="7"/>
  <c r="M44" i="7"/>
  <c r="N45" i="7"/>
  <c r="P51" i="7"/>
  <c r="O53" i="7"/>
  <c r="Q53" i="7" s="1"/>
  <c r="Q40" i="7"/>
  <c r="P53" i="7"/>
  <c r="P28" i="7"/>
  <c r="K29" i="7"/>
  <c r="N29" i="7"/>
  <c r="P30" i="7"/>
  <c r="K31" i="7"/>
  <c r="M31" i="7"/>
  <c r="K33" i="7"/>
  <c r="Q33" i="7" s="1"/>
  <c r="M33" i="7"/>
  <c r="L42" i="7"/>
  <c r="Q42" i="7" s="1"/>
  <c r="N43" i="7"/>
  <c r="L45" i="7"/>
  <c r="Q45" i="7" s="1"/>
  <c r="P44" i="7"/>
  <c r="N51" i="7"/>
  <c r="Q51" i="7" s="1"/>
  <c r="M29" i="7"/>
  <c r="O30" i="7"/>
  <c r="L31" i="7"/>
  <c r="O32" i="7"/>
  <c r="L33" i="7"/>
  <c r="P42" i="7"/>
  <c r="K43" i="7"/>
  <c r="L43" i="7"/>
  <c r="O44" i="7"/>
  <c r="AB55" i="9"/>
  <c r="I78" i="9"/>
  <c r="AB78" i="9" s="1"/>
  <c r="AB9" i="9"/>
  <c r="AB18" i="9"/>
  <c r="AB86" i="9"/>
  <c r="M63" i="8"/>
  <c r="N63" i="8" s="1"/>
  <c r="M37" i="8"/>
  <c r="P37" i="8" s="1"/>
  <c r="M64" i="8"/>
  <c r="N64" i="8" s="1"/>
  <c r="Y27" i="8"/>
  <c r="Z27" i="8" s="1"/>
  <c r="O25" i="8"/>
  <c r="N36" i="8"/>
  <c r="P36" i="8" s="1"/>
  <c r="M24" i="8"/>
  <c r="N25" i="8"/>
  <c r="L27" i="8"/>
  <c r="P27" i="8" s="1"/>
  <c r="M34" i="8"/>
  <c r="P34" i="8" s="1"/>
  <c r="N37" i="8"/>
  <c r="Y28" i="8"/>
  <c r="Z28" i="8" s="1"/>
  <c r="Y26" i="8"/>
  <c r="Z26" i="8" s="1"/>
  <c r="Y38" i="8"/>
  <c r="Z38" i="8" s="1"/>
  <c r="M58" i="8"/>
  <c r="M61" i="8"/>
  <c r="N61" i="8" s="1"/>
  <c r="M67" i="8"/>
  <c r="L24" i="8"/>
  <c r="P24" i="8" s="1"/>
  <c r="M26" i="8"/>
  <c r="P26" i="8" s="1"/>
  <c r="N27" i="8"/>
  <c r="O34" i="8"/>
  <c r="X29" i="8"/>
  <c r="Z29" i="8" s="1"/>
  <c r="X35" i="8"/>
  <c r="Z35" i="8" s="1"/>
  <c r="M69" i="8"/>
  <c r="V37" i="8"/>
  <c r="Z37" i="8" s="1"/>
  <c r="L25" i="8"/>
  <c r="P25" i="8" s="1"/>
  <c r="O26" i="8"/>
  <c r="M27" i="8"/>
  <c r="M60" i="8"/>
  <c r="M215" i="8"/>
  <c r="Z305" i="8"/>
  <c r="M320" i="8"/>
  <c r="M306" i="8"/>
  <c r="N306" i="8" s="1"/>
  <c r="M299" i="8"/>
  <c r="M308" i="8"/>
  <c r="M145" i="8"/>
  <c r="M377" i="8"/>
  <c r="Z133" i="8"/>
  <c r="M223" i="8"/>
  <c r="Z36" i="8"/>
  <c r="M211" i="8"/>
  <c r="Z213" i="8"/>
  <c r="M226" i="8"/>
  <c r="M307" i="8"/>
  <c r="M318" i="8"/>
  <c r="M390" i="8"/>
  <c r="M212" i="8"/>
  <c r="M305" i="8"/>
  <c r="Z307" i="8"/>
  <c r="M385" i="8"/>
  <c r="N385" i="8" s="1"/>
  <c r="M127" i="8"/>
  <c r="M135" i="8"/>
  <c r="M221" i="8"/>
  <c r="M218" i="8"/>
  <c r="N218" i="8" s="1"/>
  <c r="Z212" i="8"/>
  <c r="Z303" i="8"/>
  <c r="Z382" i="8"/>
  <c r="O61" i="8"/>
  <c r="T58" i="8" s="1"/>
  <c r="M301" i="8"/>
  <c r="M312" i="8"/>
  <c r="M388" i="8"/>
  <c r="M303" i="8"/>
  <c r="M316" i="8"/>
  <c r="M382" i="8"/>
  <c r="N382" i="8" s="1"/>
  <c r="M384" i="8"/>
  <c r="N383" i="8" s="1"/>
  <c r="M129" i="8"/>
  <c r="Z137" i="8"/>
  <c r="M130" i="8"/>
  <c r="N130" i="8" s="1"/>
  <c r="M381" i="8"/>
  <c r="M392" i="8"/>
  <c r="O35" i="8"/>
  <c r="P28" i="8"/>
  <c r="M139" i="8"/>
  <c r="M137" i="8"/>
  <c r="N136" i="8" s="1"/>
  <c r="Z134" i="8"/>
  <c r="M134" i="8"/>
  <c r="M132" i="8"/>
  <c r="M146" i="8"/>
  <c r="M142" i="8"/>
  <c r="N142" i="8" s="1"/>
  <c r="M128" i="8"/>
  <c r="M133" i="8"/>
  <c r="M66" i="8"/>
  <c r="M315" i="8"/>
  <c r="M302" i="8"/>
  <c r="M310" i="8"/>
  <c r="M319" i="8"/>
  <c r="M297" i="8"/>
  <c r="Z304" i="8"/>
  <c r="M144" i="8"/>
  <c r="M138" i="8"/>
  <c r="M147" i="8"/>
  <c r="N147" i="8" s="1"/>
  <c r="M141" i="8"/>
  <c r="N141" i="8" s="1"/>
  <c r="M131" i="8"/>
  <c r="Z135" i="8"/>
  <c r="M317" i="8"/>
  <c r="M314" i="8"/>
  <c r="Z306" i="8"/>
  <c r="M304" i="8"/>
  <c r="M300" i="8"/>
  <c r="M232" i="8"/>
  <c r="M225" i="8"/>
  <c r="M217" i="8"/>
  <c r="M227" i="8"/>
  <c r="M230" i="8"/>
  <c r="N229" i="8" s="1"/>
  <c r="M209" i="8"/>
  <c r="M216" i="8"/>
  <c r="M220" i="8"/>
  <c r="N220" i="8" s="1"/>
  <c r="M222" i="8"/>
  <c r="M224" i="8"/>
  <c r="M228" i="8"/>
  <c r="Z210" i="8"/>
  <c r="M213" i="8"/>
  <c r="M214" i="8"/>
  <c r="Z214" i="8"/>
  <c r="M219" i="8"/>
  <c r="N219" i="8" s="1"/>
  <c r="Z381" i="8"/>
  <c r="M374" i="8"/>
  <c r="M391" i="8"/>
  <c r="M389" i="8"/>
  <c r="N388" i="8" s="1"/>
  <c r="M387" i="8"/>
  <c r="N386" i="8" s="1"/>
  <c r="Z383" i="8"/>
  <c r="M378" i="8"/>
  <c r="M393" i="8"/>
  <c r="N393" i="8" s="1"/>
  <c r="M375" i="8"/>
  <c r="M379" i="8"/>
  <c r="M298" i="8"/>
  <c r="M376" i="8"/>
  <c r="AB72" i="9" l="1"/>
  <c r="Q43" i="7"/>
  <c r="AB108" i="9"/>
  <c r="AB46" i="9"/>
  <c r="N57" i="8"/>
  <c r="Q30" i="7"/>
  <c r="Q31" i="7"/>
  <c r="Q44" i="7"/>
  <c r="Q28" i="7"/>
  <c r="Q32" i="7"/>
  <c r="Q29" i="7"/>
  <c r="N67" i="8"/>
  <c r="N209" i="8"/>
  <c r="N134" i="8"/>
  <c r="N377" i="8"/>
  <c r="N390" i="8"/>
  <c r="N310" i="8"/>
  <c r="O67" i="8"/>
  <c r="U60" i="8" s="1"/>
  <c r="N301" i="8"/>
  <c r="N319" i="8"/>
  <c r="N307" i="8"/>
  <c r="N212" i="8"/>
  <c r="N313" i="8"/>
  <c r="N303" i="8"/>
  <c r="N127" i="8"/>
  <c r="N379" i="8"/>
  <c r="N214" i="8"/>
  <c r="N144" i="8"/>
  <c r="N138" i="8"/>
  <c r="O57" i="8"/>
  <c r="N131" i="8"/>
  <c r="N226" i="8"/>
  <c r="N316" i="8"/>
  <c r="T61" i="8"/>
  <c r="O64" i="8"/>
  <c r="T59" i="8" s="1"/>
  <c r="N374" i="8"/>
  <c r="N66" i="8"/>
  <c r="O66" i="8" s="1"/>
  <c r="U59" i="8" s="1"/>
  <c r="R60" i="8"/>
  <c r="N222" i="8"/>
  <c r="N297" i="8"/>
  <c r="O63" i="8"/>
  <c r="U58" i="8" s="1"/>
  <c r="R59" i="8" l="1"/>
  <c r="S58" i="8"/>
  <c r="R61" i="8"/>
  <c r="S61" i="8"/>
  <c r="S60" i="8"/>
  <c r="K130" i="8"/>
  <c r="O147" i="8" s="1"/>
  <c r="C130" i="8"/>
  <c r="O130" i="8" s="1"/>
  <c r="J130" i="8"/>
  <c r="O144" i="8" s="1"/>
  <c r="I130" i="8"/>
  <c r="O142" i="8" s="1"/>
  <c r="V316" i="6"/>
  <c r="V317" i="6"/>
  <c r="V318" i="6"/>
  <c r="V319" i="6"/>
  <c r="V315" i="6"/>
  <c r="V250" i="6"/>
  <c r="V251" i="6"/>
  <c r="V252" i="6"/>
  <c r="V253" i="6"/>
  <c r="V249" i="6"/>
  <c r="V177" i="6"/>
  <c r="V174" i="6"/>
  <c r="V175" i="6"/>
  <c r="V176" i="6"/>
  <c r="V173" i="6"/>
  <c r="V105" i="6"/>
  <c r="V106" i="6"/>
  <c r="V107" i="6"/>
  <c r="V108" i="6"/>
  <c r="V104" i="6"/>
  <c r="Z38" i="6"/>
  <c r="AB38" i="6" s="1"/>
  <c r="AA35" i="6"/>
  <c r="AB35" i="6" s="1"/>
  <c r="V34" i="6"/>
  <c r="V38" i="6"/>
  <c r="V37" i="6"/>
  <c r="V36" i="6"/>
  <c r="V35" i="6"/>
  <c r="W133" i="5"/>
  <c r="W134" i="5"/>
  <c r="W135" i="5"/>
  <c r="W136" i="5"/>
  <c r="W132" i="5"/>
  <c r="C63" i="5"/>
  <c r="D63" i="5"/>
  <c r="M81" i="5" s="1"/>
  <c r="AE55" i="5"/>
  <c r="AE56" i="5"/>
  <c r="AE57" i="5"/>
  <c r="AE58" i="5"/>
  <c r="AE54" i="5"/>
  <c r="W58" i="5"/>
  <c r="W55" i="5"/>
  <c r="W56" i="5"/>
  <c r="W57" i="5"/>
  <c r="W54" i="5"/>
  <c r="L81" i="8" l="1"/>
  <c r="D80" i="8"/>
  <c r="M79" i="8"/>
  <c r="D78" i="8"/>
  <c r="N79" i="8" s="1"/>
  <c r="L79" i="8"/>
  <c r="P79" i="8" s="1"/>
  <c r="D79" i="8"/>
  <c r="D77" i="8"/>
  <c r="M78" i="8" s="1"/>
  <c r="P127" i="8"/>
  <c r="B130" i="8"/>
  <c r="O127" i="8" s="1"/>
  <c r="S134" i="8" s="1"/>
  <c r="H130" i="8"/>
  <c r="O141" i="8" s="1"/>
  <c r="S138" i="8" s="1"/>
  <c r="T137" i="8"/>
  <c r="U136" i="8"/>
  <c r="E130" i="8"/>
  <c r="O134" i="8" s="1"/>
  <c r="G130" i="8"/>
  <c r="O138" i="8" s="1"/>
  <c r="F130" i="8"/>
  <c r="O136" i="8" s="1"/>
  <c r="T138" i="8"/>
  <c r="V136" i="8"/>
  <c r="V137" i="8"/>
  <c r="U138" i="8"/>
  <c r="D130" i="8"/>
  <c r="O131" i="8" s="1"/>
  <c r="R136" i="8"/>
  <c r="T134" i="8"/>
  <c r="Y352" i="6"/>
  <c r="Y351" i="6"/>
  <c r="Y350" i="6"/>
  <c r="Y349" i="6"/>
  <c r="Y348" i="6"/>
  <c r="D338" i="6"/>
  <c r="Z352" i="6" s="1"/>
  <c r="C338" i="6"/>
  <c r="D337" i="6"/>
  <c r="M348" i="6" s="1"/>
  <c r="C337" i="6"/>
  <c r="D336" i="6"/>
  <c r="M343" i="6" s="1"/>
  <c r="C336" i="6"/>
  <c r="D335" i="6"/>
  <c r="M361" i="6" s="1"/>
  <c r="N361" i="6" s="1"/>
  <c r="C335" i="6"/>
  <c r="D334" i="6"/>
  <c r="Z348" i="6" s="1"/>
  <c r="C334" i="6"/>
  <c r="V309" i="6"/>
  <c r="V308" i="6"/>
  <c r="V307" i="6"/>
  <c r="V306" i="6"/>
  <c r="V305" i="6"/>
  <c r="W329" i="6"/>
  <c r="K329" i="6"/>
  <c r="W328" i="6"/>
  <c r="K328" i="6"/>
  <c r="W327" i="6"/>
  <c r="K327" i="6"/>
  <c r="W326" i="6"/>
  <c r="K326" i="6"/>
  <c r="W325" i="6"/>
  <c r="K325" i="6"/>
  <c r="K319" i="6"/>
  <c r="K318" i="6"/>
  <c r="K317" i="6"/>
  <c r="K316" i="6"/>
  <c r="K315" i="6"/>
  <c r="K309" i="6"/>
  <c r="K308" i="6"/>
  <c r="K307" i="6"/>
  <c r="K306" i="6"/>
  <c r="K305" i="6"/>
  <c r="Y284" i="6"/>
  <c r="Y283" i="6"/>
  <c r="Y282" i="6"/>
  <c r="Y281" i="6"/>
  <c r="Y280" i="6"/>
  <c r="D270" i="6"/>
  <c r="C270" i="6"/>
  <c r="D269" i="6"/>
  <c r="C269" i="6"/>
  <c r="D268" i="6"/>
  <c r="C268" i="6"/>
  <c r="D267" i="6"/>
  <c r="C267" i="6"/>
  <c r="D266" i="6"/>
  <c r="C266" i="6"/>
  <c r="V243" i="6"/>
  <c r="V242" i="6"/>
  <c r="V241" i="6"/>
  <c r="V240" i="6"/>
  <c r="V239" i="6"/>
  <c r="W263" i="6"/>
  <c r="K263" i="6"/>
  <c r="W262" i="6"/>
  <c r="K262" i="6"/>
  <c r="W261" i="6"/>
  <c r="K261" i="6"/>
  <c r="W260" i="6"/>
  <c r="K260" i="6"/>
  <c r="W259" i="6"/>
  <c r="K259" i="6"/>
  <c r="K253" i="6"/>
  <c r="K252" i="6"/>
  <c r="K251" i="6"/>
  <c r="K250" i="6"/>
  <c r="K249" i="6"/>
  <c r="K243" i="6"/>
  <c r="K242" i="6"/>
  <c r="K241" i="6"/>
  <c r="K240" i="6"/>
  <c r="K239" i="6"/>
  <c r="R222" i="6"/>
  <c r="R221" i="6"/>
  <c r="R220" i="6"/>
  <c r="R219" i="6"/>
  <c r="C204" i="6"/>
  <c r="D196" i="6"/>
  <c r="M218" i="6" s="1"/>
  <c r="C196" i="6"/>
  <c r="D195" i="6"/>
  <c r="C195" i="6"/>
  <c r="D194" i="6"/>
  <c r="C194" i="6"/>
  <c r="D193" i="6"/>
  <c r="C193" i="6"/>
  <c r="D192" i="6"/>
  <c r="C192" i="6"/>
  <c r="V167" i="6"/>
  <c r="V166" i="6"/>
  <c r="V165" i="6"/>
  <c r="V164" i="6"/>
  <c r="V163" i="6"/>
  <c r="W187" i="6"/>
  <c r="K187" i="6"/>
  <c r="W186" i="6"/>
  <c r="K186" i="6"/>
  <c r="W185" i="6"/>
  <c r="K185" i="6"/>
  <c r="W184" i="6"/>
  <c r="K184" i="6"/>
  <c r="W183" i="6"/>
  <c r="K183" i="6"/>
  <c r="K177" i="6"/>
  <c r="K176" i="6"/>
  <c r="K175" i="6"/>
  <c r="K174" i="6"/>
  <c r="K173" i="6"/>
  <c r="K167" i="6"/>
  <c r="K166" i="6"/>
  <c r="K165" i="6"/>
  <c r="K164" i="6"/>
  <c r="K163" i="6"/>
  <c r="Y144" i="6"/>
  <c r="Y143" i="6"/>
  <c r="Y142" i="6"/>
  <c r="Y141" i="6"/>
  <c r="Y140" i="6"/>
  <c r="D128" i="6"/>
  <c r="M148" i="6" s="1"/>
  <c r="N148" i="6" s="1"/>
  <c r="C128" i="6"/>
  <c r="D127" i="6"/>
  <c r="Z143" i="6" s="1"/>
  <c r="C127" i="6"/>
  <c r="D126" i="6"/>
  <c r="M134" i="6" s="1"/>
  <c r="C126" i="6"/>
  <c r="D125" i="6"/>
  <c r="C125" i="6"/>
  <c r="D124" i="6"/>
  <c r="C124" i="6"/>
  <c r="V98" i="6"/>
  <c r="V97" i="6"/>
  <c r="V96" i="6"/>
  <c r="V95" i="6"/>
  <c r="V94" i="6"/>
  <c r="W118" i="6"/>
  <c r="K118" i="6"/>
  <c r="W117" i="6"/>
  <c r="K117" i="6"/>
  <c r="W116" i="6"/>
  <c r="K116" i="6"/>
  <c r="W115" i="6"/>
  <c r="K115" i="6"/>
  <c r="W114" i="6"/>
  <c r="K114" i="6"/>
  <c r="K108" i="6"/>
  <c r="K107" i="6"/>
  <c r="K106" i="6"/>
  <c r="K105" i="6"/>
  <c r="K104" i="6"/>
  <c r="K98" i="6"/>
  <c r="K97" i="6"/>
  <c r="K96" i="6"/>
  <c r="K95" i="6"/>
  <c r="K94" i="6"/>
  <c r="D57" i="6"/>
  <c r="C57" i="6"/>
  <c r="D56" i="6"/>
  <c r="C56" i="6"/>
  <c r="D55" i="6"/>
  <c r="C55" i="6"/>
  <c r="D54" i="6"/>
  <c r="C54" i="6"/>
  <c r="D53" i="6"/>
  <c r="V28" i="6"/>
  <c r="V27" i="6"/>
  <c r="V26" i="6"/>
  <c r="V25" i="6"/>
  <c r="V24" i="6"/>
  <c r="K48" i="6"/>
  <c r="K47" i="6"/>
  <c r="K46" i="6"/>
  <c r="K45" i="6"/>
  <c r="K44" i="6"/>
  <c r="V46" i="6"/>
  <c r="V45" i="6"/>
  <c r="K38" i="6"/>
  <c r="V44" i="6"/>
  <c r="K37" i="6"/>
  <c r="V43" i="6"/>
  <c r="K36" i="6"/>
  <c r="K35" i="6"/>
  <c r="K34" i="6"/>
  <c r="D27" i="6"/>
  <c r="D26" i="6"/>
  <c r="Y26" i="6" s="1"/>
  <c r="AB26" i="6" s="1"/>
  <c r="D25" i="6"/>
  <c r="L34" i="6" s="1"/>
  <c r="Q34" i="6" s="1"/>
  <c r="D24" i="6"/>
  <c r="O38" i="6" s="1"/>
  <c r="C75" i="5"/>
  <c r="AA9" i="2"/>
  <c r="AA5" i="2"/>
  <c r="AA6" i="2"/>
  <c r="AA8" i="2"/>
  <c r="AA7" i="2"/>
  <c r="O28" i="6" l="1"/>
  <c r="Z36" i="6"/>
  <c r="AB36" i="6" s="1"/>
  <c r="X37" i="6"/>
  <c r="AB37" i="6" s="1"/>
  <c r="W34" i="6"/>
  <c r="AB34" i="6" s="1"/>
  <c r="M74" i="6"/>
  <c r="M68" i="6"/>
  <c r="M81" i="6"/>
  <c r="M71" i="6"/>
  <c r="M65" i="6"/>
  <c r="M69" i="6"/>
  <c r="M63" i="6"/>
  <c r="N62" i="6" s="1"/>
  <c r="O62" i="6" s="1"/>
  <c r="M82" i="6"/>
  <c r="M75" i="6"/>
  <c r="M80" i="6"/>
  <c r="M73" i="6"/>
  <c r="M67" i="6"/>
  <c r="M85" i="6"/>
  <c r="M78" i="6"/>
  <c r="R135" i="8"/>
  <c r="O80" i="8"/>
  <c r="L80" i="8"/>
  <c r="P80" i="8" s="1"/>
  <c r="N81" i="8"/>
  <c r="O81" i="8"/>
  <c r="S219" i="6"/>
  <c r="M223" i="6"/>
  <c r="M208" i="6"/>
  <c r="S221" i="6"/>
  <c r="M229" i="6"/>
  <c r="M279" i="6"/>
  <c r="M292" i="6"/>
  <c r="M281" i="6"/>
  <c r="M277" i="6"/>
  <c r="P81" i="8"/>
  <c r="M62" i="6"/>
  <c r="M84" i="6"/>
  <c r="N84" i="6" s="1"/>
  <c r="O84" i="6" s="1"/>
  <c r="V67" i="6" s="1"/>
  <c r="M79" i="6"/>
  <c r="N79" i="6" s="1"/>
  <c r="O79" i="6" s="1"/>
  <c r="M77" i="6"/>
  <c r="N77" i="6" s="1"/>
  <c r="O77" i="6" s="1"/>
  <c r="S68" i="6" s="1"/>
  <c r="M64" i="6"/>
  <c r="N64" i="6" s="1"/>
  <c r="O64" i="6" s="1"/>
  <c r="M83" i="6"/>
  <c r="M76" i="6"/>
  <c r="M72" i="6"/>
  <c r="M70" i="6"/>
  <c r="M66" i="6"/>
  <c r="M80" i="8"/>
  <c r="M225" i="6"/>
  <c r="M226" i="6"/>
  <c r="M221" i="6"/>
  <c r="M228" i="6"/>
  <c r="M293" i="6"/>
  <c r="M289" i="6"/>
  <c r="M290" i="6"/>
  <c r="M297" i="6"/>
  <c r="M295" i="6"/>
  <c r="M298" i="6"/>
  <c r="N78" i="8"/>
  <c r="P78" i="8" s="1"/>
  <c r="O78" i="8"/>
  <c r="V65" i="6"/>
  <c r="U68" i="6"/>
  <c r="V135" i="8"/>
  <c r="O87" i="8"/>
  <c r="H209" i="8"/>
  <c r="O222" i="8" s="1"/>
  <c r="M86" i="8"/>
  <c r="P86" i="8" s="1"/>
  <c r="U135" i="8"/>
  <c r="S137" i="8"/>
  <c r="M87" i="8"/>
  <c r="M88" i="8"/>
  <c r="P88" i="8" s="1"/>
  <c r="N87" i="8"/>
  <c r="N89" i="8"/>
  <c r="X88" i="8"/>
  <c r="Z88" i="8" s="1"/>
  <c r="O88" i="8"/>
  <c r="J209" i="8"/>
  <c r="O229" i="8" s="1"/>
  <c r="X78" i="8"/>
  <c r="Z78" i="8" s="1"/>
  <c r="R138" i="8"/>
  <c r="V134" i="8"/>
  <c r="AA134" i="8"/>
  <c r="C209" i="8"/>
  <c r="O212" i="8" s="1"/>
  <c r="B209" i="8"/>
  <c r="O209" i="8" s="1"/>
  <c r="X87" i="8"/>
  <c r="Z87" i="8" s="1"/>
  <c r="I209" i="8"/>
  <c r="O226" i="8" s="1"/>
  <c r="X79" i="8"/>
  <c r="N86" i="8"/>
  <c r="X81" i="8"/>
  <c r="Z81" i="8" s="1"/>
  <c r="O89" i="8"/>
  <c r="R137" i="8"/>
  <c r="U134" i="8"/>
  <c r="AA137" i="8" s="1"/>
  <c r="K209" i="8"/>
  <c r="O233" i="8" s="1"/>
  <c r="W79" i="8"/>
  <c r="Z79" i="8" s="1"/>
  <c r="T135" i="8"/>
  <c r="S136" i="8"/>
  <c r="D156" i="8" s="1"/>
  <c r="P176" i="8" s="1"/>
  <c r="Y80" i="8"/>
  <c r="Z80" i="8" s="1"/>
  <c r="M285" i="6"/>
  <c r="M283" i="6"/>
  <c r="N283" i="6" s="1"/>
  <c r="M357" i="6"/>
  <c r="M154" i="6"/>
  <c r="N154" i="6" s="1"/>
  <c r="M214" i="6"/>
  <c r="M25" i="6"/>
  <c r="M207" i="6"/>
  <c r="Z351" i="6"/>
  <c r="P38" i="6"/>
  <c r="Z349" i="6"/>
  <c r="M359" i="6"/>
  <c r="N26" i="6"/>
  <c r="S218" i="6"/>
  <c r="M296" i="6"/>
  <c r="N296" i="6" s="1"/>
  <c r="P28" i="6"/>
  <c r="M35" i="6"/>
  <c r="P25" i="6"/>
  <c r="L27" i="6"/>
  <c r="Q27" i="6" s="1"/>
  <c r="M37" i="6"/>
  <c r="O27" i="6"/>
  <c r="N34" i="6"/>
  <c r="X25" i="6"/>
  <c r="AB25" i="6" s="1"/>
  <c r="M282" i="6"/>
  <c r="Z282" i="6"/>
  <c r="M286" i="6"/>
  <c r="N286" i="6" s="1"/>
  <c r="M355" i="6"/>
  <c r="N36" i="6"/>
  <c r="N24" i="6"/>
  <c r="Q24" i="6" s="1"/>
  <c r="Y27" i="6"/>
  <c r="AB27" i="6" s="1"/>
  <c r="L36" i="6"/>
  <c r="Q36" i="6" s="1"/>
  <c r="P24" i="6"/>
  <c r="P36" i="6"/>
  <c r="O24" i="6"/>
  <c r="P26" i="6"/>
  <c r="M27" i="6"/>
  <c r="L28" i="6"/>
  <c r="Q28" i="6" s="1"/>
  <c r="P34" i="6"/>
  <c r="O35" i="6"/>
  <c r="N37" i="6"/>
  <c r="N44" i="6"/>
  <c r="M45" i="6"/>
  <c r="N46" i="6"/>
  <c r="M47" i="6"/>
  <c r="Q47" i="6" s="1"/>
  <c r="M48" i="6"/>
  <c r="Y24" i="6"/>
  <c r="AB24" i="6" s="1"/>
  <c r="X28" i="6"/>
  <c r="AB28" i="6" s="1"/>
  <c r="M151" i="6"/>
  <c r="M145" i="6"/>
  <c r="M138" i="6"/>
  <c r="M147" i="6"/>
  <c r="Z142" i="6"/>
  <c r="M152" i="6"/>
  <c r="M150" i="6"/>
  <c r="M136" i="6"/>
  <c r="M137" i="6"/>
  <c r="N137" i="6" s="1"/>
  <c r="M142" i="6"/>
  <c r="N25" i="6"/>
  <c r="O25" i="6"/>
  <c r="L26" i="6"/>
  <c r="N27" i="6"/>
  <c r="M28" i="6"/>
  <c r="P35" i="6"/>
  <c r="O37" i="6"/>
  <c r="M38" i="6"/>
  <c r="Q38" i="6" s="1"/>
  <c r="P44" i="6"/>
  <c r="P45" i="6"/>
  <c r="P46" i="6"/>
  <c r="N47" i="6"/>
  <c r="P48" i="6"/>
  <c r="Z140" i="6"/>
  <c r="M143" i="6"/>
  <c r="M26" i="6"/>
  <c r="M144" i="6"/>
  <c r="Z141" i="6"/>
  <c r="M141" i="6"/>
  <c r="M146" i="6"/>
  <c r="M139" i="6"/>
  <c r="M153" i="6"/>
  <c r="M149" i="6"/>
  <c r="M140" i="6"/>
  <c r="M135" i="6"/>
  <c r="Z144" i="6"/>
  <c r="M217" i="6"/>
  <c r="N217" i="6" s="1"/>
  <c r="S220" i="6"/>
  <c r="M230" i="6"/>
  <c r="N230" i="6" s="1"/>
  <c r="S222" i="6"/>
  <c r="M206" i="6"/>
  <c r="N206" i="6" s="1"/>
  <c r="M209" i="6"/>
  <c r="M210" i="6"/>
  <c r="M213" i="6"/>
  <c r="M215" i="6"/>
  <c r="N215" i="6" s="1"/>
  <c r="M219" i="6"/>
  <c r="M347" i="6"/>
  <c r="M345" i="6"/>
  <c r="M353" i="6"/>
  <c r="N353" i="6" s="1"/>
  <c r="M358" i="6"/>
  <c r="Z350" i="6"/>
  <c r="M350" i="6"/>
  <c r="N350" i="6" s="1"/>
  <c r="M356" i="6"/>
  <c r="M352" i="6"/>
  <c r="M349" i="6"/>
  <c r="M360" i="6"/>
  <c r="M344" i="6"/>
  <c r="M220" i="6"/>
  <c r="M227" i="6"/>
  <c r="N226" i="6" s="1"/>
  <c r="M212" i="6"/>
  <c r="M224" i="6"/>
  <c r="N223" i="6" s="1"/>
  <c r="M222" i="6"/>
  <c r="M211" i="6"/>
  <c r="M216" i="6"/>
  <c r="N216" i="6" s="1"/>
  <c r="M287" i="6"/>
  <c r="M274" i="6"/>
  <c r="Z281" i="6"/>
  <c r="M294" i="6"/>
  <c r="N293" i="6" s="1"/>
  <c r="M291" i="6"/>
  <c r="N290" i="6" s="1"/>
  <c r="M288" i="6"/>
  <c r="Z283" i="6"/>
  <c r="M351" i="6"/>
  <c r="M278" i="6"/>
  <c r="N278" i="6" s="1"/>
  <c r="M280" i="6"/>
  <c r="M342" i="6"/>
  <c r="M354" i="6"/>
  <c r="N354" i="6" s="1"/>
  <c r="M275" i="6"/>
  <c r="Z280" i="6"/>
  <c r="M284" i="6"/>
  <c r="N284" i="6" s="1"/>
  <c r="Z284" i="6"/>
  <c r="M346" i="6"/>
  <c r="M276" i="6"/>
  <c r="D23" i="5"/>
  <c r="N24" i="5"/>
  <c r="Z55" i="5" l="1"/>
  <c r="AC55" i="5" s="1"/>
  <c r="Z58" i="5"/>
  <c r="AC58" i="5" s="1"/>
  <c r="L24" i="5"/>
  <c r="R66" i="6"/>
  <c r="T64" i="6"/>
  <c r="C137" i="6" s="1"/>
  <c r="N68" i="6"/>
  <c r="O68" i="6" s="1"/>
  <c r="N65" i="6"/>
  <c r="O65" i="6" s="1"/>
  <c r="N74" i="6"/>
  <c r="O137" i="6"/>
  <c r="T141" i="6" s="1"/>
  <c r="C206" i="6" s="1"/>
  <c r="T67" i="6"/>
  <c r="U66" i="6"/>
  <c r="N71" i="6"/>
  <c r="O71" i="6" s="1"/>
  <c r="R65" i="6"/>
  <c r="S64" i="6"/>
  <c r="B137" i="6" s="1"/>
  <c r="N81" i="6"/>
  <c r="O81" i="6" s="1"/>
  <c r="N280" i="6"/>
  <c r="N274" i="6"/>
  <c r="N287" i="6"/>
  <c r="F209" i="8"/>
  <c r="O219" i="8" s="1"/>
  <c r="L157" i="8"/>
  <c r="Q157" i="8" s="1"/>
  <c r="O157" i="8"/>
  <c r="D155" i="8"/>
  <c r="P179" i="8" s="1"/>
  <c r="E228" i="8"/>
  <c r="G226" i="8"/>
  <c r="P89" i="8"/>
  <c r="AA133" i="8"/>
  <c r="G209" i="8"/>
  <c r="O220" i="8" s="1"/>
  <c r="O169" i="8"/>
  <c r="E209" i="8"/>
  <c r="O218" i="8" s="1"/>
  <c r="AB188" i="8"/>
  <c r="AC188" i="8" s="1"/>
  <c r="P157" i="8"/>
  <c r="P87" i="8"/>
  <c r="D209" i="8"/>
  <c r="O214" i="8" s="1"/>
  <c r="AA185" i="8"/>
  <c r="AC185" i="8" s="1"/>
  <c r="C225" i="8"/>
  <c r="D224" i="8"/>
  <c r="D157" i="8"/>
  <c r="L158" i="8" s="1"/>
  <c r="AA136" i="8"/>
  <c r="P169" i="8"/>
  <c r="M176" i="8"/>
  <c r="Q176" i="8" s="1"/>
  <c r="M157" i="8"/>
  <c r="G227" i="8"/>
  <c r="F228" i="8"/>
  <c r="D158" i="8"/>
  <c r="N168" i="8" s="1"/>
  <c r="D154" i="8"/>
  <c r="L155" i="8" s="1"/>
  <c r="Q155" i="8" s="1"/>
  <c r="L169" i="8"/>
  <c r="Q169" i="8" s="1"/>
  <c r="F226" i="8"/>
  <c r="E227" i="8"/>
  <c r="E224" i="8"/>
  <c r="C226" i="8"/>
  <c r="AA135" i="8"/>
  <c r="G225" i="8"/>
  <c r="D228" i="8"/>
  <c r="Q25" i="6"/>
  <c r="N351" i="6"/>
  <c r="N356" i="6"/>
  <c r="N141" i="6"/>
  <c r="Q46" i="6"/>
  <c r="R143" i="6"/>
  <c r="Q35" i="6"/>
  <c r="N342" i="6"/>
  <c r="N211" i="6"/>
  <c r="N219" i="6"/>
  <c r="N209" i="6"/>
  <c r="Q37" i="6"/>
  <c r="N345" i="6"/>
  <c r="N347" i="6"/>
  <c r="N149" i="6"/>
  <c r="Q26" i="6"/>
  <c r="N134" i="6"/>
  <c r="N138" i="6"/>
  <c r="Q45" i="6"/>
  <c r="N358" i="6"/>
  <c r="N143" i="6"/>
  <c r="K137" i="6"/>
  <c r="O154" i="6" s="1"/>
  <c r="N145" i="6"/>
  <c r="Q48" i="6"/>
  <c r="Q44" i="6"/>
  <c r="I137" i="6"/>
  <c r="H137" i="6"/>
  <c r="O148" i="6" s="1"/>
  <c r="V142" i="6" s="1"/>
  <c r="H206" i="6" s="1"/>
  <c r="N151" i="6"/>
  <c r="D376" i="5"/>
  <c r="D375" i="5"/>
  <c r="D374" i="5"/>
  <c r="D373" i="5"/>
  <c r="M382" i="5" s="1"/>
  <c r="D372" i="5"/>
  <c r="C373" i="5"/>
  <c r="C374" i="5"/>
  <c r="C375" i="5"/>
  <c r="C376" i="5"/>
  <c r="C372" i="5"/>
  <c r="D299" i="5"/>
  <c r="D298" i="5"/>
  <c r="D297" i="5"/>
  <c r="D296" i="5"/>
  <c r="D295" i="5"/>
  <c r="Z311" i="5" s="1"/>
  <c r="C296" i="5"/>
  <c r="C297" i="5"/>
  <c r="C298" i="5"/>
  <c r="C299" i="5"/>
  <c r="C295" i="5"/>
  <c r="D222" i="5"/>
  <c r="D221" i="5"/>
  <c r="D220" i="5"/>
  <c r="D219" i="5"/>
  <c r="D218" i="5"/>
  <c r="C219" i="5"/>
  <c r="C220" i="5"/>
  <c r="C221" i="5"/>
  <c r="C222" i="5"/>
  <c r="C218" i="5"/>
  <c r="D145" i="5"/>
  <c r="D144" i="5"/>
  <c r="D143" i="5"/>
  <c r="D142" i="5"/>
  <c r="D141" i="5"/>
  <c r="C142" i="5"/>
  <c r="C143" i="5"/>
  <c r="C144" i="5"/>
  <c r="C145" i="5"/>
  <c r="C141" i="5"/>
  <c r="D67" i="5"/>
  <c r="M83" i="5" s="1"/>
  <c r="D66" i="5"/>
  <c r="D65" i="5"/>
  <c r="D64" i="5"/>
  <c r="C64" i="5"/>
  <c r="C65" i="5"/>
  <c r="C66" i="5"/>
  <c r="C67" i="5"/>
  <c r="M89" i="5" l="1"/>
  <c r="N89" i="5" s="1"/>
  <c r="M73" i="5"/>
  <c r="M90" i="5"/>
  <c r="M72" i="5"/>
  <c r="N72" i="5" s="1"/>
  <c r="O72" i="5" s="1"/>
  <c r="O143" i="6"/>
  <c r="T65" i="6"/>
  <c r="F137" i="6" s="1"/>
  <c r="S66" i="6"/>
  <c r="O74" i="6"/>
  <c r="S67" i="6" s="1"/>
  <c r="M93" i="5"/>
  <c r="M82" i="5"/>
  <c r="N81" i="5" s="1"/>
  <c r="V66" i="6"/>
  <c r="J137" i="6" s="1"/>
  <c r="T68" i="6"/>
  <c r="R67" i="6"/>
  <c r="U64" i="6"/>
  <c r="D137" i="6" s="1"/>
  <c r="V64" i="6"/>
  <c r="R68" i="6"/>
  <c r="O209" i="6"/>
  <c r="O138" i="6"/>
  <c r="P134" i="6"/>
  <c r="O134" i="6"/>
  <c r="S141" i="6" s="1"/>
  <c r="B206" i="6" s="1"/>
  <c r="O206" i="6" s="1"/>
  <c r="M177" i="8"/>
  <c r="Q177" i="8" s="1"/>
  <c r="P167" i="8"/>
  <c r="O167" i="8"/>
  <c r="O156" i="8"/>
  <c r="Y189" i="8"/>
  <c r="AC189" i="8" s="1"/>
  <c r="M155" i="8"/>
  <c r="P165" i="8"/>
  <c r="M166" i="8"/>
  <c r="K301" i="8"/>
  <c r="O319" i="8" s="1"/>
  <c r="I301" i="8"/>
  <c r="O313" i="8" s="1"/>
  <c r="P175" i="8"/>
  <c r="L168" i="8"/>
  <c r="Q168" i="8" s="1"/>
  <c r="P187" i="8"/>
  <c r="Q187" i="8" s="1"/>
  <c r="L159" i="8"/>
  <c r="P159" i="8"/>
  <c r="X186" i="8"/>
  <c r="AC186" i="8" s="1"/>
  <c r="O179" i="8"/>
  <c r="Q179" i="8" s="1"/>
  <c r="C228" i="8"/>
  <c r="G224" i="8"/>
  <c r="O159" i="8"/>
  <c r="N159" i="8"/>
  <c r="H301" i="8"/>
  <c r="O310" i="8" s="1"/>
  <c r="C301" i="8"/>
  <c r="O301" i="8" s="1"/>
  <c r="AA211" i="8"/>
  <c r="B301" i="8"/>
  <c r="O297" i="8" s="1"/>
  <c r="O168" i="8"/>
  <c r="N165" i="8"/>
  <c r="M165" i="8"/>
  <c r="Q165" i="8" s="1"/>
  <c r="N178" i="8"/>
  <c r="M156" i="8"/>
  <c r="N156" i="8"/>
  <c r="M167" i="8"/>
  <c r="Q167" i="8" s="1"/>
  <c r="D226" i="8"/>
  <c r="E225" i="8"/>
  <c r="C227" i="8"/>
  <c r="F224" i="8"/>
  <c r="D227" i="8"/>
  <c r="F225" i="8"/>
  <c r="N188" i="8"/>
  <c r="Q188" i="8" s="1"/>
  <c r="P155" i="8"/>
  <c r="P177" i="8"/>
  <c r="N155" i="8"/>
  <c r="M186" i="8"/>
  <c r="Q186" i="8" s="1"/>
  <c r="O158" i="8"/>
  <c r="N158" i="8"/>
  <c r="O189" i="8"/>
  <c r="Q189" i="8" s="1"/>
  <c r="N166" i="8"/>
  <c r="Z187" i="8"/>
  <c r="AC187" i="8" s="1"/>
  <c r="M158" i="8"/>
  <c r="Q158" i="8" s="1"/>
  <c r="N185" i="8"/>
  <c r="Q185" i="8" s="1"/>
  <c r="P166" i="8"/>
  <c r="O178" i="8"/>
  <c r="P156" i="8"/>
  <c r="J301" i="8"/>
  <c r="O316" i="8" s="1"/>
  <c r="N175" i="8"/>
  <c r="Q175" i="8" s="1"/>
  <c r="O219" i="6"/>
  <c r="D225" i="6" s="1"/>
  <c r="C223" i="6"/>
  <c r="E221" i="6"/>
  <c r="C278" i="6" s="1"/>
  <c r="O278" i="6" s="1"/>
  <c r="O149" i="6"/>
  <c r="T144" i="6" s="1"/>
  <c r="S145" i="6"/>
  <c r="R144" i="6"/>
  <c r="U141" i="6"/>
  <c r="D206" i="6" s="1"/>
  <c r="O211" i="6" s="1"/>
  <c r="U145" i="6"/>
  <c r="V144" i="6"/>
  <c r="K206" i="6" s="1"/>
  <c r="O230" i="6" s="1"/>
  <c r="O151" i="6"/>
  <c r="E137" i="6"/>
  <c r="O141" i="6" s="1"/>
  <c r="R142" i="6"/>
  <c r="D95" i="6"/>
  <c r="T142" i="6"/>
  <c r="F206" i="6" s="1"/>
  <c r="O216" i="6" s="1"/>
  <c r="S143" i="6"/>
  <c r="M400" i="5"/>
  <c r="M398" i="5"/>
  <c r="M396" i="5"/>
  <c r="M394" i="5"/>
  <c r="Y392" i="5"/>
  <c r="Y391" i="5"/>
  <c r="Y390" i="5"/>
  <c r="Z389" i="5"/>
  <c r="Y389" i="5"/>
  <c r="Y388" i="5"/>
  <c r="M387" i="5"/>
  <c r="M385" i="5"/>
  <c r="C385" i="5"/>
  <c r="M384" i="5"/>
  <c r="Z392" i="5"/>
  <c r="M399" i="5"/>
  <c r="M391" i="5"/>
  <c r="M401" i="5"/>
  <c r="N401" i="5" s="1"/>
  <c r="O401" i="5" s="1"/>
  <c r="Z388" i="5"/>
  <c r="K367" i="5"/>
  <c r="K366" i="5"/>
  <c r="K365" i="5"/>
  <c r="K364" i="5"/>
  <c r="K363" i="5"/>
  <c r="W357" i="5"/>
  <c r="K357" i="5"/>
  <c r="W356" i="5"/>
  <c r="K356" i="5"/>
  <c r="W355" i="5"/>
  <c r="K355" i="5"/>
  <c r="W354" i="5"/>
  <c r="K354" i="5"/>
  <c r="W353" i="5"/>
  <c r="K353" i="5"/>
  <c r="K347" i="5"/>
  <c r="K346" i="5"/>
  <c r="K345" i="5"/>
  <c r="K344" i="5"/>
  <c r="K343" i="5"/>
  <c r="K337" i="5"/>
  <c r="K336" i="5"/>
  <c r="K335" i="5"/>
  <c r="K334" i="5"/>
  <c r="K333" i="5"/>
  <c r="M324" i="5"/>
  <c r="N324" i="5" s="1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N308" i="5" s="1"/>
  <c r="O308" i="5" s="1"/>
  <c r="T312" i="5" s="1"/>
  <c r="M307" i="5"/>
  <c r="M306" i="5"/>
  <c r="M305" i="5"/>
  <c r="Y315" i="5"/>
  <c r="Y314" i="5"/>
  <c r="Y313" i="5"/>
  <c r="Y312" i="5"/>
  <c r="Y311" i="5"/>
  <c r="C308" i="5"/>
  <c r="Z314" i="5"/>
  <c r="Z312" i="5"/>
  <c r="K290" i="5"/>
  <c r="K289" i="5"/>
  <c r="K288" i="5"/>
  <c r="K287" i="5"/>
  <c r="K286" i="5"/>
  <c r="W280" i="5"/>
  <c r="K280" i="5"/>
  <c r="W279" i="5"/>
  <c r="K279" i="5"/>
  <c r="W278" i="5"/>
  <c r="K278" i="5"/>
  <c r="W277" i="5"/>
  <c r="K277" i="5"/>
  <c r="W276" i="5"/>
  <c r="K276" i="5"/>
  <c r="K270" i="5"/>
  <c r="K269" i="5"/>
  <c r="K268" i="5"/>
  <c r="K267" i="5"/>
  <c r="K266" i="5"/>
  <c r="K260" i="5"/>
  <c r="K259" i="5"/>
  <c r="K258" i="5"/>
  <c r="K257" i="5"/>
  <c r="K256" i="5"/>
  <c r="N247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N230" i="5" s="1"/>
  <c r="O230" i="5" s="1"/>
  <c r="T235" i="5" s="1"/>
  <c r="M230" i="5"/>
  <c r="M229" i="5"/>
  <c r="N228" i="5" s="1"/>
  <c r="M228" i="5"/>
  <c r="W203" i="5"/>
  <c r="W201" i="5"/>
  <c r="W202" i="5"/>
  <c r="W200" i="5"/>
  <c r="W199" i="5"/>
  <c r="D24" i="5"/>
  <c r="N44" i="5" s="1"/>
  <c r="Y238" i="5"/>
  <c r="Z237" i="5"/>
  <c r="Y237" i="5"/>
  <c r="Y236" i="5"/>
  <c r="Y235" i="5"/>
  <c r="Y234" i="5"/>
  <c r="C231" i="5"/>
  <c r="O228" i="5" s="1"/>
  <c r="Z238" i="5"/>
  <c r="K213" i="5"/>
  <c r="K212" i="5"/>
  <c r="K211" i="5"/>
  <c r="K210" i="5"/>
  <c r="K209" i="5"/>
  <c r="K203" i="5"/>
  <c r="K202" i="5"/>
  <c r="K201" i="5"/>
  <c r="K200" i="5"/>
  <c r="K199" i="5"/>
  <c r="K193" i="5"/>
  <c r="K192" i="5"/>
  <c r="K191" i="5"/>
  <c r="K190" i="5"/>
  <c r="K189" i="5"/>
  <c r="K183" i="5"/>
  <c r="K182" i="5"/>
  <c r="K181" i="5"/>
  <c r="K180" i="5"/>
  <c r="K179" i="5"/>
  <c r="M151" i="5"/>
  <c r="N239" i="5" l="1"/>
  <c r="O239" i="5" s="1"/>
  <c r="V236" i="5" s="1"/>
  <c r="N243" i="5"/>
  <c r="O243" i="5" s="1"/>
  <c r="T238" i="5" s="1"/>
  <c r="O324" i="5"/>
  <c r="U65" i="6"/>
  <c r="N245" i="5"/>
  <c r="O245" i="5" s="1"/>
  <c r="V237" i="5" s="1"/>
  <c r="O247" i="5"/>
  <c r="V238" i="5" s="1"/>
  <c r="N314" i="5"/>
  <c r="U143" i="6"/>
  <c r="P96" i="6"/>
  <c r="Z105" i="6"/>
  <c r="AB105" i="6" s="1"/>
  <c r="Z106" i="6"/>
  <c r="AB106" i="6" s="1"/>
  <c r="D247" i="8"/>
  <c r="L272" i="8" s="1"/>
  <c r="Q272" i="8" s="1"/>
  <c r="Q166" i="8"/>
  <c r="D250" i="8"/>
  <c r="N268" i="8" s="1"/>
  <c r="Q268" i="8" s="1"/>
  <c r="Q159" i="8"/>
  <c r="U306" i="8"/>
  <c r="T307" i="8"/>
  <c r="G301" i="8"/>
  <c r="O309" i="8" s="1"/>
  <c r="O248" i="8"/>
  <c r="AA210" i="8"/>
  <c r="F301" i="8"/>
  <c r="O307" i="8" s="1"/>
  <c r="Q156" i="8"/>
  <c r="AA214" i="8"/>
  <c r="X281" i="8"/>
  <c r="AC281" i="8" s="1"/>
  <c r="U308" i="8"/>
  <c r="V307" i="8"/>
  <c r="V305" i="8"/>
  <c r="S308" i="8"/>
  <c r="T308" i="8"/>
  <c r="V306" i="8"/>
  <c r="AA212" i="8"/>
  <c r="Q178" i="8"/>
  <c r="D249" i="8"/>
  <c r="D251" i="8"/>
  <c r="L252" i="8" s="1"/>
  <c r="AA213" i="8"/>
  <c r="D301" i="8"/>
  <c r="O303" i="8" s="1"/>
  <c r="R305" i="8"/>
  <c r="S304" i="8"/>
  <c r="D248" i="8"/>
  <c r="T304" i="8"/>
  <c r="R306" i="8"/>
  <c r="P270" i="8"/>
  <c r="E301" i="8"/>
  <c r="O306" i="8" s="1"/>
  <c r="G222" i="6"/>
  <c r="H278" i="6" s="1"/>
  <c r="O287" i="6" s="1"/>
  <c r="G137" i="6"/>
  <c r="O145" i="6" s="1"/>
  <c r="U142" i="6" s="1"/>
  <c r="G206" i="6" s="1"/>
  <c r="O217" i="6" s="1"/>
  <c r="D96" i="6"/>
  <c r="C224" i="6"/>
  <c r="F221" i="6"/>
  <c r="D278" i="6" s="1"/>
  <c r="O280" i="6" s="1"/>
  <c r="E222" i="6"/>
  <c r="F278" i="6" s="1"/>
  <c r="O284" i="6" s="1"/>
  <c r="D223" i="6"/>
  <c r="F225" i="6"/>
  <c r="G224" i="6"/>
  <c r="AA144" i="6"/>
  <c r="R145" i="6"/>
  <c r="V141" i="6"/>
  <c r="E206" i="6" s="1"/>
  <c r="O215" i="6" s="1"/>
  <c r="D93" i="6"/>
  <c r="P107" i="6" s="1"/>
  <c r="T145" i="6"/>
  <c r="V143" i="6"/>
  <c r="AA141" i="6"/>
  <c r="O96" i="6"/>
  <c r="AA94" i="6"/>
  <c r="AB94" i="6" s="1"/>
  <c r="P108" i="6"/>
  <c r="D94" i="6"/>
  <c r="D97" i="6"/>
  <c r="L96" i="6"/>
  <c r="Q96" i="6" s="1"/>
  <c r="L108" i="6"/>
  <c r="Q108" i="6" s="1"/>
  <c r="M96" i="6"/>
  <c r="M108" i="6"/>
  <c r="AA97" i="6"/>
  <c r="AB97" i="6" s="1"/>
  <c r="D166" i="6"/>
  <c r="O176" i="6" s="1"/>
  <c r="N310" i="5"/>
  <c r="O310" i="5" s="1"/>
  <c r="N305" i="5"/>
  <c r="O305" i="5" s="1"/>
  <c r="S312" i="5" s="1"/>
  <c r="N319" i="5"/>
  <c r="O319" i="5" s="1"/>
  <c r="N317" i="5"/>
  <c r="O317" i="5" s="1"/>
  <c r="S316" i="5" s="1"/>
  <c r="N321" i="5"/>
  <c r="O321" i="5" s="1"/>
  <c r="T315" i="5"/>
  <c r="U314" i="5"/>
  <c r="U316" i="5"/>
  <c r="V315" i="5"/>
  <c r="R313" i="5"/>
  <c r="V313" i="5"/>
  <c r="V314" i="5"/>
  <c r="T316" i="5"/>
  <c r="R315" i="5"/>
  <c r="U312" i="5"/>
  <c r="R314" i="5"/>
  <c r="U239" i="5"/>
  <c r="N232" i="5"/>
  <c r="O232" i="5" s="1"/>
  <c r="U235" i="5" s="1"/>
  <c r="R238" i="5"/>
  <c r="S235" i="5"/>
  <c r="R236" i="5"/>
  <c r="N398" i="5"/>
  <c r="O398" i="5" s="1"/>
  <c r="V391" i="5" s="1"/>
  <c r="U393" i="5"/>
  <c r="V392" i="5"/>
  <c r="M386" i="5"/>
  <c r="N385" i="5" s="1"/>
  <c r="O385" i="5" s="1"/>
  <c r="M388" i="5"/>
  <c r="M389" i="5"/>
  <c r="M390" i="5"/>
  <c r="N390" i="5" s="1"/>
  <c r="O390" i="5" s="1"/>
  <c r="Z390" i="5"/>
  <c r="M392" i="5"/>
  <c r="N391" i="5" s="1"/>
  <c r="O391" i="5" s="1"/>
  <c r="M393" i="5"/>
  <c r="N393" i="5" s="1"/>
  <c r="O393" i="5" s="1"/>
  <c r="M383" i="5"/>
  <c r="N382" i="5" s="1"/>
  <c r="O382" i="5" s="1"/>
  <c r="Z391" i="5"/>
  <c r="M395" i="5"/>
  <c r="N394" i="5" s="1"/>
  <c r="O394" i="5" s="1"/>
  <c r="M397" i="5"/>
  <c r="N396" i="5" s="1"/>
  <c r="O396" i="5" s="1"/>
  <c r="O314" i="5"/>
  <c r="N313" i="5"/>
  <c r="O313" i="5" s="1"/>
  <c r="Z313" i="5"/>
  <c r="N316" i="5"/>
  <c r="O316" i="5" s="1"/>
  <c r="Z315" i="5"/>
  <c r="T239" i="5"/>
  <c r="S239" i="5"/>
  <c r="R237" i="5"/>
  <c r="Z234" i="5"/>
  <c r="N237" i="5"/>
  <c r="O237" i="5" s="1"/>
  <c r="T236" i="5" s="1"/>
  <c r="N236" i="5"/>
  <c r="O236" i="5" s="1"/>
  <c r="V235" i="5" s="1"/>
  <c r="Z235" i="5"/>
  <c r="Z236" i="5"/>
  <c r="Z158" i="5"/>
  <c r="Z159" i="5"/>
  <c r="Z160" i="5"/>
  <c r="Z161" i="5"/>
  <c r="Z157" i="5"/>
  <c r="Y158" i="5"/>
  <c r="Y159" i="5"/>
  <c r="Y160" i="5"/>
  <c r="Y161" i="5"/>
  <c r="Y157" i="5"/>
  <c r="M168" i="5"/>
  <c r="M170" i="5"/>
  <c r="M164" i="5"/>
  <c r="M161" i="5"/>
  <c r="M158" i="5"/>
  <c r="M155" i="5"/>
  <c r="C154" i="5"/>
  <c r="O168" i="5" s="1"/>
  <c r="M167" i="5"/>
  <c r="M157" i="5"/>
  <c r="M169" i="5"/>
  <c r="M163" i="5"/>
  <c r="M160" i="5"/>
  <c r="N160" i="5" s="1"/>
  <c r="W126" i="5"/>
  <c r="W125" i="5"/>
  <c r="W124" i="5"/>
  <c r="W123" i="5"/>
  <c r="W122" i="5"/>
  <c r="K104" i="5"/>
  <c r="K105" i="5"/>
  <c r="K106" i="5"/>
  <c r="K103" i="5"/>
  <c r="K102" i="5"/>
  <c r="K136" i="5"/>
  <c r="K135" i="5"/>
  <c r="K134" i="5"/>
  <c r="K133" i="5"/>
  <c r="K132" i="5"/>
  <c r="K126" i="5"/>
  <c r="K125" i="5"/>
  <c r="K124" i="5"/>
  <c r="K123" i="5"/>
  <c r="K122" i="5"/>
  <c r="K116" i="5"/>
  <c r="K115" i="5"/>
  <c r="K114" i="5"/>
  <c r="K113" i="5"/>
  <c r="K112" i="5"/>
  <c r="V160" i="5" l="1"/>
  <c r="T162" i="5"/>
  <c r="L248" i="8"/>
  <c r="Q248" i="8" s="1"/>
  <c r="P248" i="8"/>
  <c r="O269" i="8"/>
  <c r="O160" i="5"/>
  <c r="P269" i="8"/>
  <c r="S144" i="6"/>
  <c r="D162" i="6" s="1"/>
  <c r="Y166" i="6" s="1"/>
  <c r="AB166" i="6" s="1"/>
  <c r="J206" i="6"/>
  <c r="O226" i="6" s="1"/>
  <c r="G223" i="6" s="1"/>
  <c r="J278" i="6" s="1"/>
  <c r="O293" i="6" s="1"/>
  <c r="K278" i="6"/>
  <c r="O296" i="6" s="1"/>
  <c r="X107" i="6"/>
  <c r="AB107" i="6" s="1"/>
  <c r="W104" i="6"/>
  <c r="AB104" i="6" s="1"/>
  <c r="Z108" i="6"/>
  <c r="AB108" i="6" s="1"/>
  <c r="M115" i="6"/>
  <c r="Q115" i="6" s="1"/>
  <c r="I206" i="6"/>
  <c r="O223" i="6" s="1"/>
  <c r="N248" i="8"/>
  <c r="L270" i="8"/>
  <c r="Q270" i="8" s="1"/>
  <c r="M259" i="8"/>
  <c r="Q259" i="8" s="1"/>
  <c r="O272" i="8"/>
  <c r="P251" i="8"/>
  <c r="O259" i="8"/>
  <c r="N251" i="8"/>
  <c r="P259" i="8"/>
  <c r="P268" i="8"/>
  <c r="O282" i="8"/>
  <c r="Q282" i="8" s="1"/>
  <c r="M251" i="8"/>
  <c r="Q251" i="8" s="1"/>
  <c r="P280" i="8"/>
  <c r="Q280" i="8" s="1"/>
  <c r="O251" i="8"/>
  <c r="O249" i="8"/>
  <c r="P249" i="8"/>
  <c r="L262" i="8"/>
  <c r="O262" i="8"/>
  <c r="L249" i="8"/>
  <c r="Q249" i="8" s="1"/>
  <c r="P271" i="8"/>
  <c r="O260" i="8"/>
  <c r="P260" i="8"/>
  <c r="P278" i="8"/>
  <c r="Q278" i="8" s="1"/>
  <c r="AB282" i="8"/>
  <c r="AC282" i="8" s="1"/>
  <c r="N258" i="8"/>
  <c r="N261" i="8"/>
  <c r="P261" i="8"/>
  <c r="N250" i="8"/>
  <c r="P258" i="8"/>
  <c r="Z279" i="8"/>
  <c r="AC279" i="8" s="1"/>
  <c r="P250" i="8"/>
  <c r="M271" i="8"/>
  <c r="Q271" i="8" s="1"/>
  <c r="J378" i="8"/>
  <c r="O390" i="8" s="1"/>
  <c r="K378" i="8"/>
  <c r="O393" i="8" s="1"/>
  <c r="U305" i="8"/>
  <c r="S307" i="8"/>
  <c r="B378" i="8"/>
  <c r="O374" i="8" s="1"/>
  <c r="L258" i="8"/>
  <c r="Q258" i="8" s="1"/>
  <c r="M249" i="8"/>
  <c r="M250" i="8"/>
  <c r="R308" i="8"/>
  <c r="V304" i="8"/>
  <c r="M281" i="8"/>
  <c r="Q281" i="8" s="1"/>
  <c r="O252" i="8"/>
  <c r="Y278" i="8"/>
  <c r="AC278" i="8" s="1"/>
  <c r="AA280" i="8"/>
  <c r="AC280" i="8" s="1"/>
  <c r="N252" i="8"/>
  <c r="M252" i="8"/>
  <c r="O279" i="8"/>
  <c r="Q279" i="8" s="1"/>
  <c r="M260" i="8"/>
  <c r="Q260" i="8" s="1"/>
  <c r="S306" i="8"/>
  <c r="D326" i="8" s="1"/>
  <c r="T305" i="8"/>
  <c r="I378" i="8"/>
  <c r="O388" i="8" s="1"/>
  <c r="AA304" i="8"/>
  <c r="C378" i="8"/>
  <c r="O377" i="8" s="1"/>
  <c r="R307" i="8"/>
  <c r="U304" i="8"/>
  <c r="L250" i="8"/>
  <c r="Q250" i="8" s="1"/>
  <c r="M262" i="8"/>
  <c r="M261" i="8"/>
  <c r="H378" i="8"/>
  <c r="O386" i="8" s="1"/>
  <c r="Q269" i="8"/>
  <c r="W174" i="6"/>
  <c r="AB174" i="6" s="1"/>
  <c r="D164" i="6"/>
  <c r="O177" i="6" s="1"/>
  <c r="M118" i="6"/>
  <c r="Q118" i="6" s="1"/>
  <c r="C225" i="6"/>
  <c r="G221" i="6"/>
  <c r="E278" i="6" s="1"/>
  <c r="O283" i="6" s="1"/>
  <c r="F222" i="6"/>
  <c r="D224" i="6"/>
  <c r="P94" i="6"/>
  <c r="P118" i="6"/>
  <c r="O94" i="6"/>
  <c r="N107" i="6"/>
  <c r="M94" i="6"/>
  <c r="AA143" i="6"/>
  <c r="O107" i="6"/>
  <c r="M105" i="6"/>
  <c r="N105" i="6"/>
  <c r="P106" i="6"/>
  <c r="M106" i="6"/>
  <c r="Q106" i="6" s="1"/>
  <c r="N94" i="6"/>
  <c r="AA140" i="6"/>
  <c r="D165" i="6"/>
  <c r="Y175" i="6" s="1"/>
  <c r="AB175" i="6" s="1"/>
  <c r="D163" i="6"/>
  <c r="P175" i="6" s="1"/>
  <c r="AA142" i="6"/>
  <c r="O106" i="6"/>
  <c r="O105" i="6"/>
  <c r="M185" i="6"/>
  <c r="Q185" i="6" s="1"/>
  <c r="N163" i="6"/>
  <c r="M163" i="6"/>
  <c r="M104" i="6"/>
  <c r="Q104" i="6" s="1"/>
  <c r="N176" i="6"/>
  <c r="N183" i="6"/>
  <c r="M98" i="6"/>
  <c r="N97" i="6"/>
  <c r="N114" i="6"/>
  <c r="Q114" i="6" s="1"/>
  <c r="Y95" i="6"/>
  <c r="AB95" i="6" s="1"/>
  <c r="L97" i="6"/>
  <c r="Q97" i="6" s="1"/>
  <c r="AA98" i="6"/>
  <c r="AB98" i="6" s="1"/>
  <c r="P114" i="6"/>
  <c r="P116" i="6"/>
  <c r="P97" i="6"/>
  <c r="P183" i="6"/>
  <c r="AA165" i="6"/>
  <c r="AB165" i="6" s="1"/>
  <c r="P167" i="6"/>
  <c r="L167" i="6"/>
  <c r="O95" i="6"/>
  <c r="N95" i="6"/>
  <c r="Y96" i="6"/>
  <c r="AB96" i="6" s="1"/>
  <c r="M95" i="6"/>
  <c r="N167" i="6"/>
  <c r="O167" i="6"/>
  <c r="P185" i="6"/>
  <c r="P163" i="6"/>
  <c r="O116" i="6"/>
  <c r="Q116" i="6" s="1"/>
  <c r="L176" i="6"/>
  <c r="Q176" i="6" s="1"/>
  <c r="L98" i="6"/>
  <c r="P117" i="6"/>
  <c r="N117" i="6"/>
  <c r="Q117" i="6" s="1"/>
  <c r="N115" i="6"/>
  <c r="P98" i="6"/>
  <c r="N104" i="6"/>
  <c r="P104" i="6"/>
  <c r="N98" i="6"/>
  <c r="L95" i="6"/>
  <c r="Q95" i="6" s="1"/>
  <c r="L163" i="6"/>
  <c r="Q163" i="6" s="1"/>
  <c r="O97" i="6"/>
  <c r="N387" i="5"/>
  <c r="O387" i="5" s="1"/>
  <c r="U389" i="5" s="1"/>
  <c r="R316" i="5"/>
  <c r="V312" i="5"/>
  <c r="D336" i="5" s="1"/>
  <c r="S314" i="5"/>
  <c r="D334" i="5" s="1"/>
  <c r="T313" i="5"/>
  <c r="S315" i="5"/>
  <c r="D332" i="5" s="1"/>
  <c r="L364" i="5" s="1"/>
  <c r="Q364" i="5" s="1"/>
  <c r="U313" i="5"/>
  <c r="D333" i="5"/>
  <c r="N353" i="5" s="1"/>
  <c r="D258" i="5"/>
  <c r="M259" i="5" s="1"/>
  <c r="N168" i="5"/>
  <c r="S160" i="5"/>
  <c r="T159" i="5"/>
  <c r="S391" i="5"/>
  <c r="T390" i="5"/>
  <c r="S393" i="5"/>
  <c r="V390" i="5"/>
  <c r="U391" i="5"/>
  <c r="T392" i="5"/>
  <c r="R392" i="5"/>
  <c r="T393" i="5"/>
  <c r="S389" i="5"/>
  <c r="R390" i="5"/>
  <c r="R391" i="5"/>
  <c r="T389" i="5"/>
  <c r="S392" i="5"/>
  <c r="U390" i="5"/>
  <c r="R393" i="5"/>
  <c r="V389" i="5"/>
  <c r="AA312" i="5"/>
  <c r="N238" i="5"/>
  <c r="O238" i="5" s="1"/>
  <c r="S237" i="5"/>
  <c r="R239" i="5"/>
  <c r="D259" i="5" s="1"/>
  <c r="U237" i="5"/>
  <c r="AA238" i="5"/>
  <c r="M166" i="5"/>
  <c r="N166" i="5" s="1"/>
  <c r="O166" i="5" s="1"/>
  <c r="M153" i="5"/>
  <c r="M156" i="5"/>
  <c r="N155" i="5" s="1"/>
  <c r="O155" i="5" s="1"/>
  <c r="M159" i="5"/>
  <c r="N158" i="5" s="1"/>
  <c r="O158" i="5" s="1"/>
  <c r="M152" i="5"/>
  <c r="M162" i="5"/>
  <c r="N162" i="5" s="1"/>
  <c r="O162" i="5" s="1"/>
  <c r="M165" i="5"/>
  <c r="N165" i="5" s="1"/>
  <c r="O165" i="5" s="1"/>
  <c r="M154" i="5"/>
  <c r="N154" i="5" s="1"/>
  <c r="O154" i="5" s="1"/>
  <c r="V161" i="5"/>
  <c r="U162" i="5"/>
  <c r="P337" i="5" l="1"/>
  <c r="O356" i="5"/>
  <c r="Q356" i="5" s="1"/>
  <c r="N337" i="5"/>
  <c r="M337" i="5"/>
  <c r="Q337" i="5" s="1"/>
  <c r="AA311" i="5"/>
  <c r="G278" i="6"/>
  <c r="O286" i="6" s="1"/>
  <c r="T218" i="6"/>
  <c r="E225" i="6"/>
  <c r="M184" i="6"/>
  <c r="Q184" i="6" s="1"/>
  <c r="M165" i="6"/>
  <c r="AA176" i="6"/>
  <c r="AB176" i="6" s="1"/>
  <c r="L165" i="6"/>
  <c r="Q165" i="6" s="1"/>
  <c r="P184" i="6"/>
  <c r="P177" i="6"/>
  <c r="P165" i="6"/>
  <c r="Z173" i="6"/>
  <c r="AB173" i="6" s="1"/>
  <c r="E224" i="6"/>
  <c r="F223" i="6"/>
  <c r="I278" i="6" s="1"/>
  <c r="O290" i="6" s="1"/>
  <c r="X177" i="6"/>
  <c r="AB177" i="6" s="1"/>
  <c r="T221" i="6"/>
  <c r="D327" i="8"/>
  <c r="P328" i="8" s="1"/>
  <c r="Q252" i="8"/>
  <c r="Q261" i="8"/>
  <c r="P338" i="8"/>
  <c r="L336" i="8"/>
  <c r="P327" i="8"/>
  <c r="L327" i="8"/>
  <c r="O338" i="8"/>
  <c r="P349" i="8"/>
  <c r="AA355" i="8"/>
  <c r="AC355" i="8" s="1"/>
  <c r="O336" i="8"/>
  <c r="L338" i="8"/>
  <c r="Q338" i="8" s="1"/>
  <c r="O349" i="8"/>
  <c r="Q349" i="8" s="1"/>
  <c r="O327" i="8"/>
  <c r="T381" i="8"/>
  <c r="R383" i="8"/>
  <c r="E378" i="8"/>
  <c r="O382" i="8" s="1"/>
  <c r="T385" i="8"/>
  <c r="V383" i="8"/>
  <c r="Q262" i="8"/>
  <c r="D378" i="8"/>
  <c r="O379" i="8" s="1"/>
  <c r="D325" i="8"/>
  <c r="L357" i="8" s="1"/>
  <c r="Q357" i="8" s="1"/>
  <c r="AA306" i="8"/>
  <c r="S381" i="8"/>
  <c r="R382" i="8"/>
  <c r="D324" i="8"/>
  <c r="L325" i="8" s="1"/>
  <c r="Q325" i="8" s="1"/>
  <c r="F378" i="8"/>
  <c r="O383" i="8" s="1"/>
  <c r="D328" i="8"/>
  <c r="P348" i="8" s="1"/>
  <c r="AA305" i="8"/>
  <c r="U385" i="8"/>
  <c r="V384" i="8"/>
  <c r="V382" i="8"/>
  <c r="S385" i="8"/>
  <c r="T384" i="8"/>
  <c r="U383" i="8"/>
  <c r="M336" i="8"/>
  <c r="M327" i="8"/>
  <c r="AA307" i="8"/>
  <c r="AA303" i="8"/>
  <c r="G378" i="8"/>
  <c r="O385" i="8" s="1"/>
  <c r="M175" i="6"/>
  <c r="Q107" i="6"/>
  <c r="Q94" i="6"/>
  <c r="D240" i="6"/>
  <c r="L177" i="6"/>
  <c r="Q177" i="6" s="1"/>
  <c r="O165" i="6"/>
  <c r="N164" i="6"/>
  <c r="Q105" i="6"/>
  <c r="O164" i="6"/>
  <c r="M173" i="6"/>
  <c r="Q173" i="6" s="1"/>
  <c r="P187" i="6"/>
  <c r="O187" i="6"/>
  <c r="O175" i="6"/>
  <c r="Q175" i="6" s="1"/>
  <c r="P173" i="6"/>
  <c r="P164" i="6"/>
  <c r="U281" i="6"/>
  <c r="D346" i="6" s="1"/>
  <c r="O347" i="6" s="1"/>
  <c r="R284" i="6"/>
  <c r="O186" i="6"/>
  <c r="N186" i="6"/>
  <c r="V284" i="6"/>
  <c r="K346" i="6" s="1"/>
  <c r="O361" i="6" s="1"/>
  <c r="U285" i="6"/>
  <c r="L166" i="6"/>
  <c r="P174" i="6"/>
  <c r="Y163" i="6"/>
  <c r="AB163" i="6" s="1"/>
  <c r="N166" i="6"/>
  <c r="Z167" i="6"/>
  <c r="AB167" i="6" s="1"/>
  <c r="M166" i="6"/>
  <c r="X164" i="6"/>
  <c r="AB164" i="6" s="1"/>
  <c r="O166" i="6"/>
  <c r="N174" i="6"/>
  <c r="M174" i="6"/>
  <c r="M164" i="6"/>
  <c r="N173" i="6"/>
  <c r="S284" i="6"/>
  <c r="U282" i="6"/>
  <c r="G346" i="6" s="1"/>
  <c r="O353" i="6" s="1"/>
  <c r="S283" i="6"/>
  <c r="T282" i="6"/>
  <c r="F346" i="6" s="1"/>
  <c r="O351" i="6" s="1"/>
  <c r="Q167" i="6"/>
  <c r="Q98" i="6"/>
  <c r="Q183" i="6"/>
  <c r="AA389" i="5"/>
  <c r="AA392" i="5"/>
  <c r="O337" i="5"/>
  <c r="P343" i="5"/>
  <c r="M343" i="5"/>
  <c r="N334" i="5"/>
  <c r="N343" i="5"/>
  <c r="P356" i="5"/>
  <c r="L333" i="5"/>
  <c r="Q333" i="5" s="1"/>
  <c r="O346" i="5"/>
  <c r="M344" i="5"/>
  <c r="M335" i="5"/>
  <c r="O357" i="5"/>
  <c r="Q357" i="5" s="1"/>
  <c r="O335" i="5"/>
  <c r="O344" i="5"/>
  <c r="L334" i="5"/>
  <c r="M334" i="5"/>
  <c r="M353" i="5"/>
  <c r="Q353" i="5" s="1"/>
  <c r="L365" i="5"/>
  <c r="Q365" i="5" s="1"/>
  <c r="O334" i="5"/>
  <c r="L355" i="5"/>
  <c r="L335" i="5"/>
  <c r="D335" i="5"/>
  <c r="O347" i="5" s="1"/>
  <c r="Q343" i="5"/>
  <c r="P335" i="5"/>
  <c r="L344" i="5"/>
  <c r="Q344" i="5" s="1"/>
  <c r="M333" i="5"/>
  <c r="P346" i="5"/>
  <c r="P357" i="5"/>
  <c r="P367" i="5"/>
  <c r="Q367" i="5" s="1"/>
  <c r="P333" i="5"/>
  <c r="P366" i="5"/>
  <c r="Q366" i="5" s="1"/>
  <c r="N333" i="5"/>
  <c r="P355" i="5"/>
  <c r="L346" i="5"/>
  <c r="Q346" i="5" s="1"/>
  <c r="U236" i="5"/>
  <c r="D255" i="5" s="1"/>
  <c r="O280" i="5" s="1"/>
  <c r="S238" i="5"/>
  <c r="D257" i="5" s="1"/>
  <c r="L258" i="5" s="1"/>
  <c r="AA235" i="5"/>
  <c r="D256" i="5"/>
  <c r="O270" i="5" s="1"/>
  <c r="O290" i="5"/>
  <c r="Q290" i="5" s="1"/>
  <c r="M267" i="5"/>
  <c r="Q267" i="5" s="1"/>
  <c r="O267" i="5"/>
  <c r="L278" i="5"/>
  <c r="Q278" i="5" s="1"/>
  <c r="O287" i="5"/>
  <c r="Q287" i="5" s="1"/>
  <c r="O260" i="5"/>
  <c r="L260" i="5"/>
  <c r="N260" i="5"/>
  <c r="N259" i="5"/>
  <c r="P288" i="5"/>
  <c r="Q288" i="5" s="1"/>
  <c r="P276" i="5"/>
  <c r="P259" i="5"/>
  <c r="N276" i="5"/>
  <c r="Q276" i="5" s="1"/>
  <c r="P267" i="5"/>
  <c r="M289" i="5"/>
  <c r="Q289" i="5" s="1"/>
  <c r="L280" i="5"/>
  <c r="Q280" i="5" s="1"/>
  <c r="N269" i="5"/>
  <c r="N266" i="5"/>
  <c r="M258" i="5"/>
  <c r="M269" i="5"/>
  <c r="P269" i="5"/>
  <c r="P266" i="5"/>
  <c r="N258" i="5"/>
  <c r="P258" i="5"/>
  <c r="M260" i="5"/>
  <c r="L256" i="5"/>
  <c r="O259" i="5"/>
  <c r="R160" i="5"/>
  <c r="T158" i="5"/>
  <c r="V159" i="5"/>
  <c r="S162" i="5"/>
  <c r="U160" i="5"/>
  <c r="T161" i="5"/>
  <c r="N151" i="5"/>
  <c r="R162" i="5"/>
  <c r="V158" i="5"/>
  <c r="S161" i="5"/>
  <c r="U159" i="5"/>
  <c r="R161" i="5"/>
  <c r="U158" i="5"/>
  <c r="D180" i="5"/>
  <c r="M181" i="5" s="1"/>
  <c r="AA391" i="5"/>
  <c r="AA388" i="5"/>
  <c r="AA390" i="5"/>
  <c r="AA315" i="5"/>
  <c r="AA313" i="5"/>
  <c r="AA234" i="5"/>
  <c r="AA236" i="5"/>
  <c r="AA237" i="5"/>
  <c r="S158" i="5" l="1"/>
  <c r="O151" i="5"/>
  <c r="R159" i="5" s="1"/>
  <c r="AA158" i="5"/>
  <c r="P256" i="5"/>
  <c r="O277" i="5"/>
  <c r="O256" i="5"/>
  <c r="P278" i="5"/>
  <c r="N256" i="5"/>
  <c r="P277" i="5"/>
  <c r="Q187" i="6"/>
  <c r="M252" i="6"/>
  <c r="AA253" i="6"/>
  <c r="AB253" i="6" s="1"/>
  <c r="Y250" i="6"/>
  <c r="AB250" i="6" s="1"/>
  <c r="O337" i="8"/>
  <c r="N328" i="8"/>
  <c r="L328" i="8"/>
  <c r="Q328" i="8" s="1"/>
  <c r="O328" i="8"/>
  <c r="O346" i="8"/>
  <c r="P339" i="8"/>
  <c r="L337" i="8"/>
  <c r="Q337" i="8" s="1"/>
  <c r="O339" i="8"/>
  <c r="N355" i="8"/>
  <c r="Q355" i="8" s="1"/>
  <c r="P337" i="8"/>
  <c r="N339" i="8"/>
  <c r="Q339" i="8" s="1"/>
  <c r="L346" i="8"/>
  <c r="Q346" i="8" s="1"/>
  <c r="X359" i="8"/>
  <c r="AC359" i="8" s="1"/>
  <c r="P335" i="8"/>
  <c r="N326" i="8"/>
  <c r="M345" i="8"/>
  <c r="Q345" i="8" s="1"/>
  <c r="N345" i="8"/>
  <c r="Y358" i="8"/>
  <c r="AC358" i="8" s="1"/>
  <c r="O326" i="8"/>
  <c r="M326" i="8"/>
  <c r="O348" i="8"/>
  <c r="Q348" i="8" s="1"/>
  <c r="AB356" i="8"/>
  <c r="AC356" i="8" s="1"/>
  <c r="Q336" i="8"/>
  <c r="P347" i="8"/>
  <c r="N325" i="8"/>
  <c r="P359" i="8"/>
  <c r="Q359" i="8" s="1"/>
  <c r="P358" i="8"/>
  <c r="Q358" i="8" s="1"/>
  <c r="P325" i="8"/>
  <c r="S384" i="8"/>
  <c r="U382" i="8"/>
  <c r="M329" i="8"/>
  <c r="Q329" i="8" s="1"/>
  <c r="Z357" i="8"/>
  <c r="AC357" i="8" s="1"/>
  <c r="N329" i="8"/>
  <c r="N335" i="8"/>
  <c r="M335" i="8"/>
  <c r="Q335" i="8" s="1"/>
  <c r="S383" i="8"/>
  <c r="T382" i="8"/>
  <c r="L356" i="8"/>
  <c r="Q356" i="8" s="1"/>
  <c r="L326" i="8"/>
  <c r="Q326" i="8" s="1"/>
  <c r="R384" i="8"/>
  <c r="U381" i="8"/>
  <c r="AA384" i="8" s="1"/>
  <c r="R385" i="8"/>
  <c r="V381" i="8"/>
  <c r="AA381" i="8"/>
  <c r="Q327" i="8"/>
  <c r="M325" i="8"/>
  <c r="L347" i="8"/>
  <c r="Q347" i="8" s="1"/>
  <c r="O329" i="8"/>
  <c r="P329" i="8"/>
  <c r="N249" i="6"/>
  <c r="N241" i="6"/>
  <c r="L241" i="6"/>
  <c r="M241" i="6"/>
  <c r="N252" i="6"/>
  <c r="Q252" i="6" s="1"/>
  <c r="P249" i="6"/>
  <c r="L249" i="6"/>
  <c r="Q249" i="6" s="1"/>
  <c r="P241" i="6"/>
  <c r="P252" i="6"/>
  <c r="Q164" i="6"/>
  <c r="Q174" i="6"/>
  <c r="Q166" i="6"/>
  <c r="Q186" i="6"/>
  <c r="U353" i="6"/>
  <c r="V352" i="6"/>
  <c r="U349" i="6"/>
  <c r="R352" i="6"/>
  <c r="R285" i="6"/>
  <c r="V281" i="6"/>
  <c r="E346" i="6" s="1"/>
  <c r="O350" i="6" s="1"/>
  <c r="T285" i="6"/>
  <c r="V283" i="6"/>
  <c r="J346" i="6" s="1"/>
  <c r="O358" i="6" s="1"/>
  <c r="U283" i="6"/>
  <c r="T284" i="6"/>
  <c r="D304" i="6" s="1"/>
  <c r="M305" i="6" s="1"/>
  <c r="O345" i="5"/>
  <c r="Q335" i="5"/>
  <c r="Q355" i="5"/>
  <c r="Q334" i="5"/>
  <c r="N363" i="5"/>
  <c r="Q363" i="5" s="1"/>
  <c r="P345" i="5"/>
  <c r="L336" i="5"/>
  <c r="N347" i="5"/>
  <c r="Q347" i="5" s="1"/>
  <c r="L354" i="5"/>
  <c r="L345" i="5"/>
  <c r="Q345" i="5" s="1"/>
  <c r="N336" i="5"/>
  <c r="P336" i="5"/>
  <c r="P347" i="5"/>
  <c r="O354" i="5"/>
  <c r="O336" i="5"/>
  <c r="Q256" i="5"/>
  <c r="L266" i="5"/>
  <c r="Q266" i="5" s="1"/>
  <c r="Q258" i="5"/>
  <c r="M279" i="5"/>
  <c r="L257" i="5"/>
  <c r="Q257" i="5" s="1"/>
  <c r="P268" i="5"/>
  <c r="P257" i="5"/>
  <c r="M270" i="5"/>
  <c r="M257" i="5"/>
  <c r="M268" i="5"/>
  <c r="Q268" i="5" s="1"/>
  <c r="L270" i="5"/>
  <c r="O257" i="5"/>
  <c r="O268" i="5"/>
  <c r="P279" i="5"/>
  <c r="P286" i="5"/>
  <c r="Q286" i="5" s="1"/>
  <c r="Q259" i="5"/>
  <c r="Q269" i="5"/>
  <c r="Q277" i="5"/>
  <c r="Q260" i="5"/>
  <c r="AA159" i="5"/>
  <c r="AA157" i="5"/>
  <c r="D181" i="5"/>
  <c r="D179" i="5"/>
  <c r="O202" i="5" s="1"/>
  <c r="AA160" i="5"/>
  <c r="D178" i="5"/>
  <c r="L179" i="5" s="1"/>
  <c r="Q179" i="5" s="1"/>
  <c r="O181" i="5"/>
  <c r="P200" i="5"/>
  <c r="O193" i="5"/>
  <c r="P181" i="5"/>
  <c r="L193" i="5"/>
  <c r="Q193" i="5" s="1"/>
  <c r="P193" i="5"/>
  <c r="L181" i="5"/>
  <c r="Q181" i="5" s="1"/>
  <c r="M200" i="5"/>
  <c r="D182" i="5"/>
  <c r="M190" i="5"/>
  <c r="AA314" i="5"/>
  <c r="AA161" i="5"/>
  <c r="M75" i="5"/>
  <c r="K58" i="5"/>
  <c r="K57" i="5"/>
  <c r="K56" i="5"/>
  <c r="K55" i="5"/>
  <c r="K54" i="5"/>
  <c r="K44" i="5"/>
  <c r="K48" i="5"/>
  <c r="K47" i="5"/>
  <c r="K46" i="5"/>
  <c r="K45" i="5"/>
  <c r="Q241" i="6" l="1"/>
  <c r="I346" i="6"/>
  <c r="O356" i="6" s="1"/>
  <c r="AA283" i="6"/>
  <c r="AA383" i="8"/>
  <c r="AA380" i="8"/>
  <c r="AA382" i="8"/>
  <c r="V349" i="6"/>
  <c r="R353" i="6"/>
  <c r="AA280" i="6"/>
  <c r="T353" i="6"/>
  <c r="V351" i="6"/>
  <c r="L327" i="6"/>
  <c r="L305" i="6"/>
  <c r="Q305" i="6" s="1"/>
  <c r="P305" i="6"/>
  <c r="AA309" i="6"/>
  <c r="AB309" i="6" s="1"/>
  <c r="N305" i="6"/>
  <c r="W306" i="6"/>
  <c r="AB306" i="6" s="1"/>
  <c r="AA308" i="6"/>
  <c r="AB308" i="6" s="1"/>
  <c r="P327" i="6"/>
  <c r="S352" i="6"/>
  <c r="U350" i="6"/>
  <c r="S351" i="6"/>
  <c r="T350" i="6"/>
  <c r="Q354" i="5"/>
  <c r="Q336" i="5"/>
  <c r="Q279" i="5"/>
  <c r="Q270" i="5"/>
  <c r="O180" i="5"/>
  <c r="N190" i="5"/>
  <c r="Q190" i="5" s="1"/>
  <c r="O213" i="5"/>
  <c r="Q213" i="5" s="1"/>
  <c r="P190" i="5"/>
  <c r="M182" i="5"/>
  <c r="O182" i="5"/>
  <c r="N209" i="5"/>
  <c r="Q209" i="5" s="1"/>
  <c r="N182" i="5"/>
  <c r="M210" i="5"/>
  <c r="Q210" i="5" s="1"/>
  <c r="L182" i="5"/>
  <c r="P183" i="5"/>
  <c r="P211" i="5"/>
  <c r="Q211" i="5" s="1"/>
  <c r="L183" i="5"/>
  <c r="P199" i="5"/>
  <c r="L192" i="5"/>
  <c r="Q192" i="5" s="1"/>
  <c r="N183" i="5"/>
  <c r="N199" i="5"/>
  <c r="N192" i="5"/>
  <c r="Q200" i="5"/>
  <c r="O192" i="5"/>
  <c r="N202" i="5"/>
  <c r="Q202" i="5" s="1"/>
  <c r="P180" i="5"/>
  <c r="P203" i="5"/>
  <c r="M191" i="5"/>
  <c r="P191" i="5"/>
  <c r="N189" i="5"/>
  <c r="M180" i="5"/>
  <c r="M189" i="5"/>
  <c r="Q189" i="5" s="1"/>
  <c r="P189" i="5"/>
  <c r="N180" i="5"/>
  <c r="N212" i="5"/>
  <c r="Q212" i="5" s="1"/>
  <c r="N179" i="5"/>
  <c r="P201" i="5"/>
  <c r="P179" i="5"/>
  <c r="M201" i="5"/>
  <c r="Q201" i="5" s="1"/>
  <c r="M179" i="5"/>
  <c r="O183" i="5"/>
  <c r="O203" i="5"/>
  <c r="Q203" i="5" s="1"/>
  <c r="O191" i="5"/>
  <c r="R80" i="5"/>
  <c r="S79" i="5"/>
  <c r="M92" i="5"/>
  <c r="M85" i="5"/>
  <c r="M79" i="5"/>
  <c r="O81" i="5"/>
  <c r="M86" i="5"/>
  <c r="M80" i="5"/>
  <c r="M76" i="5"/>
  <c r="M87" i="5"/>
  <c r="M94" i="5"/>
  <c r="M74" i="5"/>
  <c r="N74" i="5" s="1"/>
  <c r="O74" i="5" s="1"/>
  <c r="M91" i="5"/>
  <c r="N91" i="5" s="1"/>
  <c r="M78" i="5"/>
  <c r="M84" i="5"/>
  <c r="M77" i="5"/>
  <c r="N75" i="5" s="1"/>
  <c r="O75" i="5" s="1"/>
  <c r="M88" i="5"/>
  <c r="M95" i="5"/>
  <c r="K38" i="5"/>
  <c r="K37" i="5"/>
  <c r="K36" i="5"/>
  <c r="K35" i="5"/>
  <c r="K34" i="5"/>
  <c r="W39" i="5"/>
  <c r="W38" i="5"/>
  <c r="W37" i="5"/>
  <c r="W36" i="5"/>
  <c r="W35" i="5"/>
  <c r="D27" i="5"/>
  <c r="D26" i="5"/>
  <c r="D25" i="5"/>
  <c r="L26" i="5" s="1"/>
  <c r="N25" i="5"/>
  <c r="Y54" i="5" l="1"/>
  <c r="AC54" i="5" s="1"/>
  <c r="AA56" i="5"/>
  <c r="AC56" i="5" s="1"/>
  <c r="AB57" i="5"/>
  <c r="AC57" i="5" s="1"/>
  <c r="N87" i="5"/>
  <c r="AA348" i="6"/>
  <c r="AA351" i="6"/>
  <c r="Q327" i="6"/>
  <c r="U351" i="6"/>
  <c r="T352" i="6"/>
  <c r="Q182" i="5"/>
  <c r="Q199" i="5"/>
  <c r="Q183" i="5"/>
  <c r="Q191" i="5"/>
  <c r="Q180" i="5"/>
  <c r="U79" i="5"/>
  <c r="R82" i="5"/>
  <c r="N78" i="5"/>
  <c r="O78" i="5" s="1"/>
  <c r="M27" i="5"/>
  <c r="N54" i="5"/>
  <c r="S81" i="5"/>
  <c r="T80" i="5"/>
  <c r="R81" i="5"/>
  <c r="T79" i="5"/>
  <c r="N84" i="5"/>
  <c r="O84" i="5" s="1"/>
  <c r="U80" i="5" s="1"/>
  <c r="O89" i="5"/>
  <c r="T82" i="5" s="1"/>
  <c r="N94" i="5"/>
  <c r="O94" i="5" s="1"/>
  <c r="O91" i="5"/>
  <c r="O87" i="5"/>
  <c r="P26" i="5"/>
  <c r="L27" i="5"/>
  <c r="Q27" i="5" s="1"/>
  <c r="O27" i="5"/>
  <c r="L36" i="5"/>
  <c r="Q36" i="5" s="1"/>
  <c r="P36" i="5"/>
  <c r="N57" i="5"/>
  <c r="Q57" i="5" s="1"/>
  <c r="N36" i="5"/>
  <c r="M35" i="5"/>
  <c r="P35" i="5"/>
  <c r="O35" i="5"/>
  <c r="O28" i="5"/>
  <c r="N46" i="5"/>
  <c r="P44" i="5"/>
  <c r="Q44" i="5" s="1"/>
  <c r="M38" i="5"/>
  <c r="N37" i="5"/>
  <c r="P38" i="5"/>
  <c r="M37" i="5"/>
  <c r="P46" i="5"/>
  <c r="O38" i="5"/>
  <c r="O37" i="5"/>
  <c r="M25" i="5"/>
  <c r="Q25" i="5" s="1"/>
  <c r="P28" i="5"/>
  <c r="P48" i="5"/>
  <c r="L34" i="5"/>
  <c r="Q34" i="5" s="1"/>
  <c r="M45" i="5"/>
  <c r="M48" i="5"/>
  <c r="N34" i="5"/>
  <c r="M47" i="5"/>
  <c r="Q47" i="5" s="1"/>
  <c r="P34" i="5"/>
  <c r="N47" i="5"/>
  <c r="P45" i="5"/>
  <c r="O24" i="5"/>
  <c r="P25" i="5"/>
  <c r="M26" i="5"/>
  <c r="Q26" i="5" s="1"/>
  <c r="L28" i="5"/>
  <c r="Q28" i="5" s="1"/>
  <c r="M55" i="5"/>
  <c r="Q55" i="5" s="1"/>
  <c r="M58" i="5"/>
  <c r="Q58" i="5" s="1"/>
  <c r="N56" i="5"/>
  <c r="P24" i="5"/>
  <c r="O25" i="5"/>
  <c r="N26" i="5"/>
  <c r="N27" i="5"/>
  <c r="M28" i="5"/>
  <c r="N122" i="5" l="1"/>
  <c r="S82" i="5"/>
  <c r="U81" i="5"/>
  <c r="R83" i="5"/>
  <c r="V79" i="5"/>
  <c r="Q48" i="5"/>
  <c r="Q35" i="5"/>
  <c r="V80" i="5"/>
  <c r="D104" i="5" s="1"/>
  <c r="O124" i="5" s="1"/>
  <c r="Q124" i="5" s="1"/>
  <c r="S83" i="5"/>
  <c r="Q45" i="5"/>
  <c r="Q38" i="5"/>
  <c r="Q24" i="5"/>
  <c r="V81" i="5"/>
  <c r="T83" i="5"/>
  <c r="U83" i="5"/>
  <c r="V82" i="5"/>
  <c r="Q54" i="5"/>
  <c r="Q37" i="5"/>
  <c r="Q56" i="5"/>
  <c r="Q46" i="5"/>
  <c r="AB133" i="5" l="1"/>
  <c r="AC133" i="5" s="1"/>
  <c r="AA134" i="5"/>
  <c r="AC134" i="5" s="1"/>
  <c r="D103" i="5"/>
  <c r="P135" i="5" s="1"/>
  <c r="Q135" i="5" s="1"/>
  <c r="P136" i="5"/>
  <c r="Q136" i="5" s="1"/>
  <c r="N105" i="5"/>
  <c r="N133" i="5"/>
  <c r="Q133" i="5" s="1"/>
  <c r="P124" i="5"/>
  <c r="P122" i="5"/>
  <c r="Q122" i="5"/>
  <c r="P105" i="5"/>
  <c r="L105" i="5"/>
  <c r="Q105" i="5" s="1"/>
  <c r="D102" i="5"/>
  <c r="L103" i="5" s="1"/>
  <c r="Q103" i="5" s="1"/>
  <c r="D101" i="5"/>
  <c r="M102" i="5" s="1"/>
  <c r="D105" i="5"/>
  <c r="M123" i="5" s="1"/>
  <c r="Q123" i="5" s="1"/>
  <c r="O105" i="5"/>
  <c r="AA136" i="5" l="1"/>
  <c r="AC136" i="5" s="1"/>
  <c r="Y135" i="5"/>
  <c r="AC135" i="5" s="1"/>
  <c r="X132" i="5"/>
  <c r="AC132" i="5" s="1"/>
  <c r="P116" i="5"/>
  <c r="M106" i="5"/>
  <c r="M113" i="5"/>
  <c r="M114" i="5"/>
  <c r="Q114" i="5" s="1"/>
  <c r="M126" i="5"/>
  <c r="Q126" i="5" s="1"/>
  <c r="N115" i="5"/>
  <c r="N113" i="5"/>
  <c r="N102" i="5"/>
  <c r="O114" i="5"/>
  <c r="O115" i="5"/>
  <c r="O113" i="5"/>
  <c r="O102" i="5"/>
  <c r="P115" i="5"/>
  <c r="M103" i="5"/>
  <c r="O103" i="5"/>
  <c r="P126" i="5"/>
  <c r="M104" i="5"/>
  <c r="L116" i="5"/>
  <c r="Q116" i="5" s="1"/>
  <c r="M116" i="5"/>
  <c r="O104" i="5"/>
  <c r="L104" i="5"/>
  <c r="Q104" i="5" s="1"/>
  <c r="P132" i="5"/>
  <c r="Q132" i="5" s="1"/>
  <c r="N134" i="5"/>
  <c r="Q134" i="5" s="1"/>
  <c r="P102" i="5"/>
  <c r="N125" i="5"/>
  <c r="Q125" i="5" s="1"/>
  <c r="N106" i="5"/>
  <c r="N112" i="5"/>
  <c r="N123" i="5"/>
  <c r="P112" i="5"/>
  <c r="P106" i="5"/>
  <c r="P125" i="5"/>
  <c r="L106" i="5"/>
  <c r="Q106" i="5" s="1"/>
  <c r="P104" i="5"/>
  <c r="M112" i="5"/>
  <c r="Q112" i="5" s="1"/>
  <c r="N103" i="5"/>
  <c r="P114" i="5"/>
  <c r="Q102" i="5" l="1"/>
  <c r="Q115" i="5"/>
  <c r="Q113" i="5"/>
  <c r="B82" i="2" l="1"/>
  <c r="B83" i="2"/>
  <c r="B84" i="2"/>
  <c r="B85" i="2"/>
  <c r="B86" i="2"/>
  <c r="B87" i="2"/>
  <c r="B88" i="2"/>
  <c r="B89" i="2"/>
  <c r="B68" i="2"/>
  <c r="AA45" i="2"/>
  <c r="AA46" i="2"/>
  <c r="AA47" i="2"/>
  <c r="AA48" i="2"/>
  <c r="AA49" i="2"/>
  <c r="G87" i="2" s="1"/>
  <c r="AA50" i="2"/>
  <c r="AA51" i="2"/>
  <c r="AA52" i="2"/>
  <c r="AA53" i="2"/>
  <c r="AA54" i="2"/>
  <c r="AA55" i="2"/>
  <c r="AA56" i="2"/>
  <c r="AA57" i="2"/>
  <c r="AA58" i="2"/>
  <c r="I89" i="2" s="1"/>
  <c r="AA59" i="2"/>
  <c r="AA60" i="2"/>
  <c r="AA61" i="2"/>
  <c r="AA62" i="2"/>
  <c r="AA63" i="2"/>
  <c r="G86" i="2" s="1"/>
  <c r="AA64" i="2"/>
  <c r="AA65" i="2"/>
  <c r="AA44" i="2"/>
  <c r="Z45" i="2"/>
  <c r="Z46" i="2"/>
  <c r="Z47" i="2"/>
  <c r="I82" i="2" s="1"/>
  <c r="Z48" i="2"/>
  <c r="Z49" i="2"/>
  <c r="Z50" i="2"/>
  <c r="Z51" i="2"/>
  <c r="G74" i="2" s="1"/>
  <c r="Z52" i="2"/>
  <c r="Z53" i="2"/>
  <c r="I83" i="2" s="1"/>
  <c r="Z54" i="2"/>
  <c r="Z55" i="2"/>
  <c r="Z56" i="2"/>
  <c r="Z57" i="2"/>
  <c r="Z58" i="2"/>
  <c r="Z59" i="2"/>
  <c r="G73" i="2" s="1"/>
  <c r="Z60" i="2"/>
  <c r="Z61" i="2"/>
  <c r="Z62" i="2"/>
  <c r="Z63" i="2"/>
  <c r="Z64" i="2"/>
  <c r="Z44" i="2"/>
  <c r="Y45" i="2"/>
  <c r="Y46" i="2"/>
  <c r="Y47" i="2"/>
  <c r="Y48" i="2"/>
  <c r="Y49" i="2"/>
  <c r="Y50" i="2"/>
  <c r="Y51" i="2"/>
  <c r="I86" i="2" s="1"/>
  <c r="Y52" i="2"/>
  <c r="Y53" i="2"/>
  <c r="Y54" i="2"/>
  <c r="Y55" i="2"/>
  <c r="Y56" i="2"/>
  <c r="I85" i="2" s="1"/>
  <c r="Y57" i="2"/>
  <c r="G85" i="2" s="1"/>
  <c r="Y58" i="2"/>
  <c r="Y59" i="2"/>
  <c r="Y60" i="2"/>
  <c r="Y61" i="2"/>
  <c r="Y62" i="2"/>
  <c r="Y63" i="2"/>
  <c r="Y44" i="2"/>
  <c r="X45" i="2"/>
  <c r="X46" i="2"/>
  <c r="G79" i="2" s="1"/>
  <c r="X47" i="2"/>
  <c r="X48" i="2"/>
  <c r="X49" i="2"/>
  <c r="X50" i="2"/>
  <c r="X51" i="2"/>
  <c r="X52" i="2"/>
  <c r="X53" i="2"/>
  <c r="X54" i="2"/>
  <c r="I79" i="2" s="1"/>
  <c r="X55" i="2"/>
  <c r="X56" i="2"/>
  <c r="X57" i="2"/>
  <c r="X58" i="2"/>
  <c r="X59" i="2"/>
  <c r="I78" i="2" s="1"/>
  <c r="X60" i="2"/>
  <c r="G80" i="2" s="1"/>
  <c r="X61" i="2"/>
  <c r="X62" i="2"/>
  <c r="X44" i="2"/>
  <c r="W45" i="2"/>
  <c r="W46" i="2"/>
  <c r="W47" i="2"/>
  <c r="W48" i="2"/>
  <c r="W49" i="2"/>
  <c r="W50" i="2"/>
  <c r="W51" i="2"/>
  <c r="W52" i="2"/>
  <c r="W53" i="2"/>
  <c r="W54" i="2"/>
  <c r="W55" i="2"/>
  <c r="I75" i="2" s="1"/>
  <c r="W56" i="2"/>
  <c r="G71" i="2" s="1"/>
  <c r="W57" i="2"/>
  <c r="I76" i="2" s="1"/>
  <c r="W58" i="2"/>
  <c r="W59" i="2"/>
  <c r="W60" i="2"/>
  <c r="W61" i="2"/>
  <c r="W44" i="2"/>
  <c r="V45" i="2"/>
  <c r="V46" i="2"/>
  <c r="V47" i="2"/>
  <c r="V48" i="2"/>
  <c r="V49" i="2"/>
  <c r="V50" i="2"/>
  <c r="I73" i="2" s="1"/>
  <c r="V51" i="2"/>
  <c r="V52" i="2"/>
  <c r="V53" i="2"/>
  <c r="V54" i="2"/>
  <c r="G81" i="2" s="1"/>
  <c r="V55" i="2"/>
  <c r="I74" i="2" s="1"/>
  <c r="V56" i="2"/>
  <c r="V57" i="2"/>
  <c r="V58" i="2"/>
  <c r="V59" i="2"/>
  <c r="V60" i="2"/>
  <c r="V44" i="2"/>
  <c r="U45" i="2"/>
  <c r="U46" i="2"/>
  <c r="U47" i="2"/>
  <c r="U48" i="2"/>
  <c r="U49" i="2"/>
  <c r="U50" i="2"/>
  <c r="U51" i="2"/>
  <c r="U52" i="2"/>
  <c r="U53" i="2"/>
  <c r="U54" i="2"/>
  <c r="U55" i="2"/>
  <c r="U56" i="2"/>
  <c r="G72" i="2" s="1"/>
  <c r="U57" i="2"/>
  <c r="I77" i="2" s="1"/>
  <c r="U58" i="2"/>
  <c r="U59" i="2"/>
  <c r="U44" i="2"/>
  <c r="F44" i="2"/>
  <c r="I68" i="2" s="1"/>
  <c r="G44" i="2"/>
  <c r="G45" i="2"/>
  <c r="H45" i="2"/>
  <c r="H46" i="2"/>
  <c r="H44" i="2"/>
  <c r="I45" i="2"/>
  <c r="G83" i="2" s="1"/>
  <c r="I46" i="2"/>
  <c r="I81" i="2" s="1"/>
  <c r="I47" i="2"/>
  <c r="M68" i="2" s="1"/>
  <c r="M90" i="2" s="1"/>
  <c r="I44" i="2"/>
  <c r="J45" i="2"/>
  <c r="J46" i="2"/>
  <c r="J47" i="2"/>
  <c r="J48" i="2"/>
  <c r="J44" i="2"/>
  <c r="I69" i="2" s="1"/>
  <c r="K49" i="2"/>
  <c r="K45" i="2"/>
  <c r="K46" i="2"/>
  <c r="K47" i="2"/>
  <c r="K48" i="2"/>
  <c r="I70" i="2" s="1"/>
  <c r="K44" i="2"/>
  <c r="L45" i="2"/>
  <c r="L46" i="2"/>
  <c r="L47" i="2"/>
  <c r="L48" i="2"/>
  <c r="L49" i="2"/>
  <c r="G88" i="2" s="1"/>
  <c r="L50" i="2"/>
  <c r="K68" i="2" s="1"/>
  <c r="K90" i="2" s="1"/>
  <c r="L44" i="2"/>
  <c r="M45" i="2"/>
  <c r="I87" i="2" s="1"/>
  <c r="M46" i="2"/>
  <c r="M47" i="2"/>
  <c r="M48" i="2"/>
  <c r="M49" i="2"/>
  <c r="M50" i="2"/>
  <c r="M51" i="2"/>
  <c r="M44" i="2"/>
  <c r="N45" i="2"/>
  <c r="N46" i="2"/>
  <c r="N47" i="2"/>
  <c r="N48" i="2"/>
  <c r="N49" i="2"/>
  <c r="I71" i="2" s="1"/>
  <c r="N50" i="2"/>
  <c r="I72" i="2" s="1"/>
  <c r="N51" i="2"/>
  <c r="N52" i="2"/>
  <c r="N44" i="2"/>
  <c r="O45" i="2"/>
  <c r="G70" i="2" s="1"/>
  <c r="O46" i="2"/>
  <c r="G78" i="2" s="1"/>
  <c r="O47" i="2"/>
  <c r="O48" i="2"/>
  <c r="O49" i="2"/>
  <c r="O50" i="2"/>
  <c r="O51" i="2"/>
  <c r="O52" i="2"/>
  <c r="O53" i="2"/>
  <c r="O44" i="2"/>
  <c r="P45" i="2"/>
  <c r="G69" i="2" s="1"/>
  <c r="P46" i="2"/>
  <c r="I80" i="2" s="1"/>
  <c r="P47" i="2"/>
  <c r="P48" i="2"/>
  <c r="P49" i="2"/>
  <c r="P50" i="2"/>
  <c r="P51" i="2"/>
  <c r="P52" i="2"/>
  <c r="P53" i="2"/>
  <c r="P54" i="2"/>
  <c r="P44" i="2"/>
  <c r="Q45" i="2"/>
  <c r="Q46" i="2"/>
  <c r="Q47" i="2"/>
  <c r="Q48" i="2"/>
  <c r="Q49" i="2"/>
  <c r="Q50" i="2"/>
  <c r="Q51" i="2"/>
  <c r="G75" i="2" s="1"/>
  <c r="Q52" i="2"/>
  <c r="Q53" i="2"/>
  <c r="Q54" i="2"/>
  <c r="Q55" i="2"/>
  <c r="Q44" i="2"/>
  <c r="R45" i="2"/>
  <c r="R46" i="2"/>
  <c r="R47" i="2"/>
  <c r="R48" i="2"/>
  <c r="R49" i="2"/>
  <c r="R50" i="2"/>
  <c r="R51" i="2"/>
  <c r="R52" i="2"/>
  <c r="R53" i="2"/>
  <c r="I84" i="2" s="1"/>
  <c r="R54" i="2"/>
  <c r="R55" i="2"/>
  <c r="R56" i="2"/>
  <c r="R44" i="2"/>
  <c r="S45" i="2"/>
  <c r="S46" i="2"/>
  <c r="S47" i="2"/>
  <c r="G84" i="2" s="1"/>
  <c r="S48" i="2"/>
  <c r="S49" i="2"/>
  <c r="S50" i="2"/>
  <c r="S51" i="2"/>
  <c r="S52" i="2"/>
  <c r="S53" i="2"/>
  <c r="S54" i="2"/>
  <c r="S55" i="2"/>
  <c r="S56" i="2"/>
  <c r="S57" i="2"/>
  <c r="O68" i="2" s="1"/>
  <c r="O90" i="2" s="1"/>
  <c r="S44" i="2"/>
  <c r="T58" i="2"/>
  <c r="T45" i="2"/>
  <c r="I88" i="2" s="1"/>
  <c r="T46" i="2"/>
  <c r="T47" i="2"/>
  <c r="T48" i="2"/>
  <c r="T49" i="2"/>
  <c r="T50" i="2"/>
  <c r="T51" i="2"/>
  <c r="T52" i="2"/>
  <c r="T53" i="2"/>
  <c r="G77" i="2" s="1"/>
  <c r="T54" i="2"/>
  <c r="T55" i="2"/>
  <c r="G76" i="2" s="1"/>
  <c r="T56" i="2"/>
  <c r="T57" i="2"/>
  <c r="T44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G89" i="2" l="1"/>
  <c r="G82" i="2"/>
  <c r="G68" i="2"/>
  <c r="I90" i="2"/>
  <c r="G90" i="2"/>
  <c r="AG22" i="2"/>
  <c r="AE22" i="2"/>
  <c r="AC22" i="2"/>
  <c r="AA22" i="2"/>
  <c r="Y22" i="2"/>
  <c r="W22" i="2"/>
  <c r="U22" i="2"/>
  <c r="S22" i="2"/>
  <c r="Q22" i="2"/>
  <c r="G22" i="2"/>
  <c r="I22" i="2"/>
  <c r="K22" i="2"/>
  <c r="M22" i="2"/>
  <c r="O22" i="2"/>
  <c r="B28" i="2" l="1"/>
  <c r="B29" i="2"/>
  <c r="B32" i="2"/>
  <c r="B26" i="2"/>
  <c r="B21" i="2"/>
  <c r="B31" i="2"/>
  <c r="B22" i="2"/>
  <c r="B23" i="2"/>
  <c r="B33" i="2"/>
  <c r="B34" i="2"/>
  <c r="B27" i="2"/>
  <c r="B25" i="2"/>
  <c r="B30" i="2"/>
  <c r="B24" i="2"/>
  <c r="S17" i="2"/>
  <c r="AG28" i="2" s="1"/>
  <c r="S16" i="2"/>
  <c r="S15" i="2"/>
  <c r="S14" i="2"/>
  <c r="S13" i="2"/>
  <c r="S12" i="2"/>
  <c r="I28" i="2" s="1"/>
  <c r="S11" i="2"/>
  <c r="AC28" i="2" s="1"/>
  <c r="S10" i="2"/>
  <c r="G31" i="2" s="1"/>
  <c r="S9" i="2"/>
  <c r="S8" i="2"/>
  <c r="S7" i="2"/>
  <c r="Q26" i="2" s="1"/>
  <c r="S6" i="2"/>
  <c r="Y34" i="2" s="1"/>
  <c r="R16" i="2"/>
  <c r="R15" i="2"/>
  <c r="R14" i="2"/>
  <c r="Q34" i="2" s="1"/>
  <c r="R13" i="2"/>
  <c r="R12" i="2"/>
  <c r="U29" i="2" s="1"/>
  <c r="R11" i="2"/>
  <c r="R10" i="2"/>
  <c r="R9" i="2"/>
  <c r="I35" i="2" s="1"/>
  <c r="R8" i="2"/>
  <c r="R7" i="2"/>
  <c r="R6" i="2"/>
  <c r="K28" i="2" s="1"/>
  <c r="Q15" i="2"/>
  <c r="Q14" i="2"/>
  <c r="AE23" i="2" s="1"/>
  <c r="Q13" i="2"/>
  <c r="Q12" i="2"/>
  <c r="Q11" i="2"/>
  <c r="Q10" i="2"/>
  <c r="Y24" i="2" s="1"/>
  <c r="Q9" i="2"/>
  <c r="M31" i="2" s="1"/>
  <c r="Q8" i="2"/>
  <c r="Q7" i="2"/>
  <c r="Q6" i="2"/>
  <c r="G26" i="2" s="1"/>
  <c r="P14" i="2"/>
  <c r="G34" i="2" s="1"/>
  <c r="P13" i="2"/>
  <c r="P12" i="2"/>
  <c r="K26" i="2" s="1"/>
  <c r="P11" i="2"/>
  <c r="P10" i="2"/>
  <c r="O35" i="2" s="1"/>
  <c r="P9" i="2"/>
  <c r="P8" i="2"/>
  <c r="P7" i="2"/>
  <c r="P6" i="2"/>
  <c r="AE32" i="2" s="1"/>
  <c r="O13" i="2"/>
  <c r="O12" i="2"/>
  <c r="AC23" i="2" s="1"/>
  <c r="O11" i="2"/>
  <c r="AG23" i="2" s="1"/>
  <c r="O10" i="2"/>
  <c r="O9" i="2"/>
  <c r="AA35" i="2" s="1"/>
  <c r="O8" i="2"/>
  <c r="K30" i="2" s="1"/>
  <c r="O7" i="2"/>
  <c r="O6" i="2"/>
  <c r="M29" i="2" s="1"/>
  <c r="N12" i="2"/>
  <c r="N11" i="2"/>
  <c r="AE28" i="2" s="1"/>
  <c r="N10" i="2"/>
  <c r="AA27" i="2" s="1"/>
  <c r="N9" i="2"/>
  <c r="N8" i="2"/>
  <c r="N7" i="2"/>
  <c r="Y27" i="2" s="1"/>
  <c r="N6" i="2"/>
  <c r="G27" i="2" s="1"/>
  <c r="M11" i="2"/>
  <c r="M10" i="2"/>
  <c r="O34" i="2" s="1"/>
  <c r="M9" i="2"/>
  <c r="M8" i="2"/>
  <c r="M7" i="2"/>
  <c r="AG32" i="2" s="1"/>
  <c r="M6" i="2"/>
  <c r="L10" i="2"/>
  <c r="U23" i="2" s="1"/>
  <c r="L9" i="2"/>
  <c r="L8" i="2"/>
  <c r="S30" i="2" s="1"/>
  <c r="L7" i="2"/>
  <c r="L6" i="2"/>
  <c r="K9" i="2"/>
  <c r="G30" i="2" s="1"/>
  <c r="K8" i="2"/>
  <c r="AG26" i="2" s="1"/>
  <c r="K7" i="2"/>
  <c r="K6" i="2"/>
  <c r="AC31" i="2" s="1"/>
  <c r="K5" i="2"/>
  <c r="J8" i="2"/>
  <c r="J7" i="2"/>
  <c r="J6" i="2"/>
  <c r="AG30" i="2" s="1"/>
  <c r="I7" i="2"/>
  <c r="M23" i="2" s="1"/>
  <c r="I6" i="2"/>
  <c r="O25" i="2" s="1"/>
  <c r="H6" i="2"/>
  <c r="H5" i="2"/>
  <c r="S5" i="2"/>
  <c r="AA24" i="2" s="1"/>
  <c r="R5" i="2"/>
  <c r="AC34" i="2" s="1"/>
  <c r="Q5" i="2"/>
  <c r="AA23" i="2" s="1"/>
  <c r="P5" i="2"/>
  <c r="O5" i="2"/>
  <c r="I30" i="2" s="1"/>
  <c r="N5" i="2"/>
  <c r="K33" i="2" s="1"/>
  <c r="M5" i="2"/>
  <c r="L5" i="2"/>
  <c r="J5" i="2"/>
  <c r="U27" i="2" s="1"/>
  <c r="I5" i="2"/>
  <c r="G5" i="2"/>
  <c r="D18" i="1"/>
  <c r="C18" i="1"/>
  <c r="K34" i="2" l="1"/>
  <c r="AG25" i="2"/>
  <c r="AG24" i="2"/>
  <c r="AG36" i="2" s="1"/>
  <c r="AE29" i="2"/>
  <c r="W30" i="2"/>
  <c r="AE30" i="2"/>
  <c r="W26" i="2"/>
  <c r="AE26" i="2"/>
  <c r="W33" i="2"/>
  <c r="AE33" i="2"/>
  <c r="I26" i="2"/>
  <c r="AG35" i="2"/>
  <c r="I29" i="2"/>
  <c r="AE24" i="2"/>
  <c r="AE36" i="2" s="1"/>
  <c r="AE31" i="2"/>
  <c r="AG31" i="2"/>
  <c r="AG33" i="2"/>
  <c r="AE27" i="2"/>
  <c r="M26" i="2"/>
  <c r="AG34" i="2"/>
  <c r="W35" i="2"/>
  <c r="AE35" i="2"/>
  <c r="AE34" i="2"/>
  <c r="AG27" i="2"/>
  <c r="AG29" i="2"/>
  <c r="AE25" i="2"/>
  <c r="I24" i="2"/>
  <c r="I32" i="2"/>
  <c r="U28" i="2"/>
  <c r="O33" i="2"/>
  <c r="W31" i="2"/>
  <c r="U32" i="2"/>
  <c r="AA33" i="2"/>
  <c r="AA32" i="2"/>
  <c r="K27" i="2"/>
  <c r="Y35" i="2"/>
  <c r="U25" i="2"/>
  <c r="Q31" i="2"/>
  <c r="O26" i="2"/>
  <c r="AC26" i="2"/>
  <c r="Q32" i="2"/>
  <c r="Y23" i="2"/>
  <c r="AA26" i="2"/>
  <c r="U24" i="2"/>
  <c r="AA31" i="2"/>
  <c r="Q28" i="2"/>
  <c r="M33" i="2"/>
  <c r="Y26" i="2"/>
  <c r="U26" i="2"/>
  <c r="Q30" i="2"/>
  <c r="S23" i="2"/>
  <c r="Q35" i="2"/>
  <c r="W32" i="2"/>
  <c r="AC32" i="2"/>
  <c r="S24" i="2"/>
  <c r="U34" i="2"/>
  <c r="K32" i="2"/>
  <c r="S33" i="2"/>
  <c r="AC25" i="2"/>
  <c r="AC35" i="2"/>
  <c r="M24" i="2"/>
  <c r="Y28" i="2"/>
  <c r="O28" i="2"/>
  <c r="Y29" i="2"/>
  <c r="AA29" i="2"/>
  <c r="AC27" i="2"/>
  <c r="AA25" i="2"/>
  <c r="S35" i="2"/>
  <c r="M34" i="2"/>
  <c r="Q27" i="2"/>
  <c r="G23" i="2"/>
  <c r="G35" i="2"/>
  <c r="I25" i="2"/>
  <c r="I33" i="2"/>
  <c r="O29" i="2"/>
  <c r="AA34" i="2"/>
  <c r="Q25" i="2"/>
  <c r="S25" i="2"/>
  <c r="K25" i="2"/>
  <c r="U33" i="2"/>
  <c r="AA30" i="2"/>
  <c r="Y30" i="2"/>
  <c r="U31" i="2"/>
  <c r="M30" i="2"/>
  <c r="K31" i="2"/>
  <c r="W23" i="2"/>
  <c r="W34" i="2"/>
  <c r="S31" i="2"/>
  <c r="K29" i="2"/>
  <c r="S32" i="2"/>
  <c r="Q33" i="2"/>
  <c r="O27" i="2"/>
  <c r="U30" i="2"/>
  <c r="W25" i="2"/>
  <c r="O23" i="2"/>
  <c r="G24" i="2"/>
  <c r="G28" i="2"/>
  <c r="G32" i="2"/>
  <c r="I34" i="2"/>
  <c r="S28" i="2"/>
  <c r="Q23" i="2"/>
  <c r="K24" i="2"/>
  <c r="S26" i="2"/>
  <c r="S34" i="2"/>
  <c r="W27" i="2"/>
  <c r="O30" i="2"/>
  <c r="AC24" i="2"/>
  <c r="Y32" i="2"/>
  <c r="M28" i="2"/>
  <c r="Y25" i="2"/>
  <c r="AC30" i="2"/>
  <c r="Q29" i="2"/>
  <c r="K23" i="2"/>
  <c r="M32" i="2"/>
  <c r="AC29" i="2"/>
  <c r="S29" i="2"/>
  <c r="W29" i="2"/>
  <c r="Y31" i="2"/>
  <c r="O32" i="2"/>
  <c r="M27" i="2"/>
  <c r="Q24" i="2"/>
  <c r="AC33" i="2"/>
  <c r="S27" i="2"/>
  <c r="O24" i="2"/>
  <c r="O31" i="2"/>
  <c r="W28" i="2"/>
  <c r="AA28" i="2"/>
  <c r="M25" i="2"/>
  <c r="M35" i="2"/>
  <c r="K35" i="2"/>
  <c r="Y33" i="2"/>
  <c r="U35" i="2"/>
  <c r="W24" i="2"/>
  <c r="G25" i="2"/>
  <c r="G29" i="2"/>
  <c r="G33" i="2"/>
  <c r="I23" i="2"/>
  <c r="I27" i="2"/>
  <c r="I31" i="2"/>
  <c r="Q34" i="1"/>
  <c r="Q31" i="1"/>
  <c r="N31" i="1"/>
  <c r="T18" i="1"/>
  <c r="Q18" i="1"/>
  <c r="N22" i="1"/>
  <c r="N18" i="1"/>
  <c r="C36" i="1"/>
  <c r="C39" i="1"/>
  <c r="C34" i="1"/>
  <c r="C37" i="1"/>
  <c r="C31" i="1"/>
  <c r="C35" i="1"/>
  <c r="C33" i="1"/>
  <c r="C32" i="1"/>
  <c r="C30" i="1"/>
  <c r="C38" i="1"/>
  <c r="I36" i="2" l="1"/>
  <c r="M36" i="2"/>
  <c r="AA36" i="2"/>
  <c r="W36" i="2"/>
  <c r="Y36" i="2"/>
  <c r="U36" i="2"/>
  <c r="K36" i="2"/>
  <c r="Q36" i="2"/>
  <c r="AC36" i="2"/>
  <c r="O36" i="2"/>
  <c r="G36" i="2"/>
  <c r="S36" i="2"/>
  <c r="G20" i="1"/>
  <c r="N23" i="1" s="1"/>
  <c r="K25" i="1"/>
  <c r="Q39" i="1" s="1"/>
  <c r="K24" i="1"/>
  <c r="N39" i="1" s="1"/>
  <c r="J24" i="1"/>
  <c r="K23" i="1"/>
  <c r="N24" i="1" s="1"/>
  <c r="J23" i="1"/>
  <c r="T26" i="1" s="1"/>
  <c r="I23" i="1"/>
  <c r="Q40" i="1" s="1"/>
  <c r="K22" i="1"/>
  <c r="J22" i="1"/>
  <c r="Q36" i="1" s="1"/>
  <c r="I22" i="1"/>
  <c r="H22" i="1"/>
  <c r="N26" i="1" s="1"/>
  <c r="K21" i="1"/>
  <c r="T21" i="1" s="1"/>
  <c r="J21" i="1"/>
  <c r="N20" i="1" s="1"/>
  <c r="I21" i="1"/>
  <c r="T20" i="1" s="1"/>
  <c r="H21" i="1"/>
  <c r="Q32" i="1" s="1"/>
  <c r="G21" i="1"/>
  <c r="N33" i="1" s="1"/>
  <c r="F20" i="1"/>
  <c r="Q21" i="1" s="1"/>
  <c r="K20" i="1"/>
  <c r="J20" i="1"/>
  <c r="T25" i="1" s="1"/>
  <c r="I20" i="1"/>
  <c r="Q20" i="1" s="1"/>
  <c r="H20" i="1"/>
  <c r="K19" i="1"/>
  <c r="Q38" i="1" s="1"/>
  <c r="J19" i="1"/>
  <c r="I19" i="1"/>
  <c r="T19" i="1" s="1"/>
  <c r="H19" i="1"/>
  <c r="Q26" i="1" s="1"/>
  <c r="G19" i="1"/>
  <c r="F19" i="1"/>
  <c r="Q37" i="1" s="1"/>
  <c r="E19" i="1"/>
  <c r="E20" i="1"/>
  <c r="Q33" i="1" s="1"/>
  <c r="F21" i="1"/>
  <c r="G22" i="1"/>
  <c r="H23" i="1"/>
  <c r="Q25" i="1" s="1"/>
  <c r="I24" i="1"/>
  <c r="N27" i="1" s="1"/>
  <c r="J25" i="1"/>
  <c r="K18" i="1"/>
  <c r="J18" i="1"/>
  <c r="I18" i="1"/>
  <c r="N36" i="1" s="1"/>
  <c r="H18" i="1"/>
  <c r="T23" i="1" s="1"/>
  <c r="G18" i="1"/>
  <c r="Q24" i="1" s="1"/>
  <c r="F18" i="1"/>
  <c r="N35" i="1" s="1"/>
  <c r="E18" i="1"/>
  <c r="K26" i="1"/>
  <c r="N38" i="1" s="1"/>
  <c r="D19" i="1"/>
  <c r="N40" i="1" l="1"/>
  <c r="T24" i="1"/>
  <c r="T28" i="1" s="1"/>
  <c r="T32" i="1" s="1"/>
  <c r="N21" i="1"/>
  <c r="Q35" i="1"/>
  <c r="Q41" i="1" s="1"/>
  <c r="T34" i="1" s="1"/>
  <c r="Q22" i="1"/>
  <c r="N25" i="1"/>
  <c r="N19" i="1"/>
  <c r="N28" i="1" s="1"/>
  <c r="T30" i="1" s="1"/>
  <c r="N32" i="1"/>
  <c r="N41" i="1" s="1"/>
  <c r="T33" i="1" s="1"/>
  <c r="Q27" i="1"/>
  <c r="T22" i="1"/>
  <c r="Q23" i="1"/>
  <c r="N34" i="1"/>
  <c r="T27" i="1"/>
  <c r="N37" i="1"/>
  <c r="Q19" i="1"/>
  <c r="Q28" i="1" s="1"/>
  <c r="T31" i="1" s="1"/>
  <c r="H38" i="2"/>
  <c r="H37" i="2"/>
  <c r="H91" i="2"/>
  <c r="H92" i="2"/>
  <c r="T36" i="1" l="1"/>
  <c r="T35" i="1"/>
  <c r="D239" i="6"/>
  <c r="O253" i="6" s="1"/>
  <c r="O251" i="6" l="1"/>
  <c r="M251" i="6"/>
  <c r="Q251" i="6" s="1"/>
  <c r="P251" i="6"/>
  <c r="M253" i="6"/>
  <c r="P240" i="6"/>
  <c r="O240" i="6"/>
  <c r="M240" i="6"/>
  <c r="P262" i="6"/>
  <c r="L253" i="6"/>
  <c r="AA239" i="6"/>
  <c r="AB239" i="6" s="1"/>
  <c r="L240" i="6"/>
  <c r="Q240" i="6" s="1"/>
  <c r="M262" i="6"/>
  <c r="Q262" i="6" s="1"/>
  <c r="T281" i="6"/>
  <c r="C346" i="6" s="1"/>
  <c r="O345" i="6" s="1"/>
  <c r="R283" i="6"/>
  <c r="Q253" i="6" l="1"/>
  <c r="D306" i="6"/>
  <c r="Z315" i="6" s="1"/>
  <c r="AB315" i="6" s="1"/>
  <c r="O316" i="6" l="1"/>
  <c r="P329" i="6"/>
  <c r="O329" i="6"/>
  <c r="Q329" i="6" s="1"/>
  <c r="P318" i="6"/>
  <c r="O318" i="6"/>
  <c r="O307" i="6"/>
  <c r="M307" i="6"/>
  <c r="M316" i="6"/>
  <c r="P307" i="6"/>
  <c r="L318" i="6"/>
  <c r="Q318" i="6" s="1"/>
  <c r="L316" i="6"/>
  <c r="T349" i="6"/>
  <c r="R351" i="6"/>
  <c r="L307" i="6"/>
  <c r="Q316" i="6" l="1"/>
  <c r="Q307" i="6"/>
  <c r="D242" i="6"/>
  <c r="X249" i="6" l="1"/>
  <c r="AB249" i="6" s="1"/>
  <c r="Z251" i="6"/>
  <c r="AB251" i="6" s="1"/>
  <c r="O243" i="6"/>
  <c r="Z240" i="6"/>
  <c r="AB240" i="6" s="1"/>
  <c r="N243" i="6"/>
  <c r="L243" i="6"/>
  <c r="M243" i="6"/>
  <c r="X242" i="6"/>
  <c r="AB242" i="6" s="1"/>
  <c r="T219" i="6"/>
  <c r="T222" i="6"/>
  <c r="Q243" i="6" l="1"/>
  <c r="V282" i="6"/>
  <c r="H346" i="6" s="1"/>
  <c r="O354" i="6" s="1"/>
  <c r="S285" i="6"/>
  <c r="AA284" i="6" l="1"/>
  <c r="AA281" i="6"/>
  <c r="D305" i="6"/>
  <c r="W319" i="6" s="1"/>
  <c r="AB319" i="6" s="1"/>
  <c r="X318" i="6" l="1"/>
  <c r="AB318" i="6" s="1"/>
  <c r="N325" i="6"/>
  <c r="L306" i="6"/>
  <c r="N306" i="6"/>
  <c r="O306" i="6"/>
  <c r="W307" i="6"/>
  <c r="AB307" i="6" s="1"/>
  <c r="V350" i="6"/>
  <c r="S353" i="6"/>
  <c r="M325" i="6"/>
  <c r="Q325" i="6" s="1"/>
  <c r="M306" i="6"/>
  <c r="AA352" i="6" l="1"/>
  <c r="AA349" i="6"/>
  <c r="Q306" i="6"/>
  <c r="D221" i="6"/>
  <c r="C222" i="6"/>
  <c r="T220" i="6" l="1"/>
  <c r="D241" i="6"/>
  <c r="P242" i="6" s="1"/>
  <c r="B278" i="6"/>
  <c r="O274" i="6" s="1"/>
  <c r="D238" i="6"/>
  <c r="L263" i="6" s="1"/>
  <c r="Q263" i="6" s="1"/>
  <c r="W252" i="6" l="1"/>
  <c r="AB252" i="6" s="1"/>
  <c r="N259" i="6"/>
  <c r="Q259" i="6" s="1"/>
  <c r="Z243" i="6"/>
  <c r="AB243" i="6" s="1"/>
  <c r="M242" i="6"/>
  <c r="M250" i="6"/>
  <c r="Q250" i="6" s="1"/>
  <c r="O242" i="6"/>
  <c r="P250" i="6"/>
  <c r="N242" i="6"/>
  <c r="P259" i="6"/>
  <c r="AA241" i="6"/>
  <c r="AB241" i="6" s="1"/>
  <c r="O250" i="6"/>
  <c r="L239" i="6"/>
  <c r="L261" i="6"/>
  <c r="Q261" i="6" s="1"/>
  <c r="S281" i="6"/>
  <c r="B346" i="6" s="1"/>
  <c r="O342" i="6" s="1"/>
  <c r="R282" i="6"/>
  <c r="P260" i="6"/>
  <c r="O239" i="6"/>
  <c r="O263" i="6"/>
  <c r="O260" i="6"/>
  <c r="P261" i="6"/>
  <c r="N239" i="6"/>
  <c r="P239" i="6"/>
  <c r="Q242" i="6" l="1"/>
  <c r="Q239" i="6"/>
  <c r="Q260" i="6"/>
  <c r="AA282" i="6"/>
  <c r="D307" i="6"/>
  <c r="L317" i="6" s="1"/>
  <c r="D308" i="6"/>
  <c r="M309" i="6" l="1"/>
  <c r="Q309" i="6" s="1"/>
  <c r="Y317" i="6"/>
  <c r="AB317" i="6" s="1"/>
  <c r="AA316" i="6"/>
  <c r="AB316" i="6" s="1"/>
  <c r="L326" i="6"/>
  <c r="L308" i="6"/>
  <c r="P328" i="6"/>
  <c r="O309" i="6"/>
  <c r="P309" i="6"/>
  <c r="O328" i="6"/>
  <c r="Q328" i="6" s="1"/>
  <c r="N309" i="6"/>
  <c r="N315" i="6"/>
  <c r="P315" i="6"/>
  <c r="M315" i="6"/>
  <c r="R350" i="6"/>
  <c r="AA350" i="6" s="1"/>
  <c r="S349" i="6"/>
  <c r="P317" i="6"/>
  <c r="O326" i="6"/>
  <c r="N319" i="6"/>
  <c r="Q319" i="6" s="1"/>
  <c r="O317" i="6"/>
  <c r="Q317" i="6" s="1"/>
  <c r="N308" i="6"/>
  <c r="O308" i="6"/>
  <c r="P319" i="6"/>
  <c r="P308" i="6"/>
  <c r="O319" i="6"/>
  <c r="Y305" i="6"/>
  <c r="AB305" i="6" s="1"/>
  <c r="Q326" i="6" l="1"/>
  <c r="Q308" i="6"/>
  <c r="Q315" i="6"/>
  <c r="Z89" i="8"/>
  <c r="Z86" i="8"/>
</calcChain>
</file>

<file path=xl/sharedStrings.xml><?xml version="1.0" encoding="utf-8"?>
<sst xmlns="http://schemas.openxmlformats.org/spreadsheetml/2006/main" count="3660" uniqueCount="499">
  <si>
    <t>menghitung jarak euclidean</t>
  </si>
  <si>
    <t>titik</t>
  </si>
  <si>
    <t>x</t>
  </si>
  <si>
    <t>y</t>
  </si>
  <si>
    <t>kota</t>
  </si>
  <si>
    <t>kol2</t>
  </si>
  <si>
    <t>kol3</t>
  </si>
  <si>
    <t>copy</t>
  </si>
  <si>
    <t>urutan kota</t>
  </si>
  <si>
    <t>jalur 1</t>
  </si>
  <si>
    <t>jalur 2</t>
  </si>
  <si>
    <t>jalur 3</t>
  </si>
  <si>
    <t>jalur 4</t>
  </si>
  <si>
    <t>jalur 5</t>
  </si>
  <si>
    <t>jalur 6</t>
  </si>
  <si>
    <t>jalur 7</t>
  </si>
  <si>
    <t>jalur 8</t>
  </si>
  <si>
    <t>jalur 9</t>
  </si>
  <si>
    <t>jalur 10</t>
  </si>
  <si>
    <t>kol1</t>
  </si>
  <si>
    <t>jarak total</t>
  </si>
  <si>
    <t>jarak kota</t>
  </si>
  <si>
    <t>j. terpendek</t>
  </si>
  <si>
    <t>j. terpanjang</t>
  </si>
  <si>
    <t>:mencari kombinasi urutan kota</t>
  </si>
  <si>
    <t>jalur 11</t>
  </si>
  <si>
    <t>jalur 12</t>
  </si>
  <si>
    <t>jalur 13</t>
  </si>
  <si>
    <t>jalur 14</t>
  </si>
  <si>
    <t>jarak</t>
  </si>
  <si>
    <t>jalur terpendek</t>
  </si>
  <si>
    <t>jalur terpanjang</t>
  </si>
  <si>
    <t>burma14</t>
  </si>
  <si>
    <t>ulysses22</t>
  </si>
  <si>
    <t>jangan semua kemungkinan jalur ditulis</t>
  </si>
  <si>
    <t>perwakilan asimetris saja</t>
  </si>
  <si>
    <t>mencari jalur terpendek dan terpanjang bukan gitu</t>
  </si>
  <si>
    <t>generate feromon</t>
  </si>
  <si>
    <t>semut bergerak</t>
  </si>
  <si>
    <t>jalur 15</t>
  </si>
  <si>
    <t>jalur 16</t>
  </si>
  <si>
    <t>jalur 17</t>
  </si>
  <si>
    <t>jalur 18</t>
  </si>
  <si>
    <t>jalur 19</t>
  </si>
  <si>
    <t>jalur 20</t>
  </si>
  <si>
    <t>jalur 21</t>
  </si>
  <si>
    <t>jalur 22</t>
  </si>
  <si>
    <t>jalur 23</t>
  </si>
  <si>
    <t>jalur 24</t>
  </si>
  <si>
    <t>jalur 25</t>
  </si>
  <si>
    <t>jalur 26</t>
  </si>
  <si>
    <t>jalur 27</t>
  </si>
  <si>
    <t>jalur 28</t>
  </si>
  <si>
    <t>jalur 29</t>
  </si>
  <si>
    <t>jalur 30</t>
  </si>
  <si>
    <t>jalur 31</t>
  </si>
  <si>
    <t>jalur 32</t>
  </si>
  <si>
    <t>jalur 33</t>
  </si>
  <si>
    <t>jalur 34</t>
  </si>
  <si>
    <t>jalur 35</t>
  </si>
  <si>
    <t>jalur 36</t>
  </si>
  <si>
    <t>jalur 37</t>
  </si>
  <si>
    <t>jalur 38</t>
  </si>
  <si>
    <t>jalur 39</t>
  </si>
  <si>
    <t>jalur 40</t>
  </si>
  <si>
    <t>jalur 41</t>
  </si>
  <si>
    <t>jalur 42</t>
  </si>
  <si>
    <t>jalur 43</t>
  </si>
  <si>
    <t>jalur 44</t>
  </si>
  <si>
    <t>jalur 45</t>
  </si>
  <si>
    <t>jalur 46</t>
  </si>
  <si>
    <t>jalur 47</t>
  </si>
  <si>
    <t>jalur 48</t>
  </si>
  <si>
    <t>jalur 49</t>
  </si>
  <si>
    <t>jalur 50</t>
  </si>
  <si>
    <t>jalur 51</t>
  </si>
  <si>
    <t>jalur 52</t>
  </si>
  <si>
    <t>jalur 53</t>
  </si>
  <si>
    <t>jalur 54</t>
  </si>
  <si>
    <t>jalur 55</t>
  </si>
  <si>
    <t>jalur 56</t>
  </si>
  <si>
    <t>jalur 57</t>
  </si>
  <si>
    <t>jalur 58</t>
  </si>
  <si>
    <t>jalur 59</t>
  </si>
  <si>
    <t>jalur 60</t>
  </si>
  <si>
    <t>jalur 61</t>
  </si>
  <si>
    <t>jalur 62</t>
  </si>
  <si>
    <t>jalur 63</t>
  </si>
  <si>
    <t>jalur 64</t>
  </si>
  <si>
    <t>jalur 65</t>
  </si>
  <si>
    <t>jalur 66</t>
  </si>
  <si>
    <t>jalur 67</t>
  </si>
  <si>
    <t>jalur 68</t>
  </si>
  <si>
    <t>jalur 69</t>
  </si>
  <si>
    <t>jalur 70</t>
  </si>
  <si>
    <t>jalur 71</t>
  </si>
  <si>
    <t>jalur 72</t>
  </si>
  <si>
    <t>jalur 73</t>
  </si>
  <si>
    <t>jalur 74</t>
  </si>
  <si>
    <t>jalur 75</t>
  </si>
  <si>
    <t>jalur 76</t>
  </si>
  <si>
    <t>jalur 77</t>
  </si>
  <si>
    <t>jalur 78</t>
  </si>
  <si>
    <t>jalur 79</t>
  </si>
  <si>
    <t>jalur 80</t>
  </si>
  <si>
    <t>jalur 81</t>
  </si>
  <si>
    <t>jalur 82</t>
  </si>
  <si>
    <t>jalur 83</t>
  </si>
  <si>
    <t>jalur 84</t>
  </si>
  <si>
    <t>jalur 85</t>
  </si>
  <si>
    <t>jalur 86</t>
  </si>
  <si>
    <t>jalur 87</t>
  </si>
  <si>
    <t>jalur 88</t>
  </si>
  <si>
    <t>jalur 89</t>
  </si>
  <si>
    <t>jalur 90</t>
  </si>
  <si>
    <t>jalur 91</t>
  </si>
  <si>
    <t>jalur 92</t>
  </si>
  <si>
    <t>jalur 93</t>
  </si>
  <si>
    <t>jalur 94</t>
  </si>
  <si>
    <t>jalur 95</t>
  </si>
  <si>
    <t>jalur 96</t>
  </si>
  <si>
    <t>jalur 97</t>
  </si>
  <si>
    <t>jalur 98</t>
  </si>
  <si>
    <t>jalur 99</t>
  </si>
  <si>
    <t>jalur 100</t>
  </si>
  <si>
    <t>jalur 101</t>
  </si>
  <si>
    <t>jalur 102</t>
  </si>
  <si>
    <t>jalur 103</t>
  </si>
  <si>
    <t>jalur 104</t>
  </si>
  <si>
    <t>jalur 105</t>
  </si>
  <si>
    <t>jalur 106</t>
  </si>
  <si>
    <t>jalur 107</t>
  </si>
  <si>
    <t>jalur 108</t>
  </si>
  <si>
    <t>jalur 109</t>
  </si>
  <si>
    <t>jalur 110</t>
  </si>
  <si>
    <t>jalur 111</t>
  </si>
  <si>
    <t>jalur 112</t>
  </si>
  <si>
    <t>jalur 113</t>
  </si>
  <si>
    <t>jalur 114</t>
  </si>
  <si>
    <t>jalur 115</t>
  </si>
  <si>
    <t>jalur 116</t>
  </si>
  <si>
    <t>jalur 117</t>
  </si>
  <si>
    <t>jalur 118</t>
  </si>
  <si>
    <t>jalur 119</t>
  </si>
  <si>
    <t>jalur 120</t>
  </si>
  <si>
    <t>PHEROMONE</t>
  </si>
  <si>
    <t>Rho =</t>
  </si>
  <si>
    <t>Q =</t>
  </si>
  <si>
    <t xml:space="preserve">Thao = </t>
  </si>
  <si>
    <t>delta Thao</t>
  </si>
  <si>
    <t>Thao (baru)</t>
  </si>
  <si>
    <t>matriks PHEROMONE</t>
  </si>
  <si>
    <t>1,2</t>
  </si>
  <si>
    <t>2,3</t>
  </si>
  <si>
    <t>2. INISIASI PARAMETER</t>
  </si>
  <si>
    <t>MEMILIH KOTA AWAL</t>
  </si>
  <si>
    <t>semut</t>
  </si>
  <si>
    <t>kota awal</t>
  </si>
  <si>
    <t>alpha</t>
  </si>
  <si>
    <t>betha</t>
  </si>
  <si>
    <t>probabilitas</t>
  </si>
  <si>
    <t>kota sekarang</t>
  </si>
  <si>
    <t>bilangan acak</t>
  </si>
  <si>
    <t>jumlah</t>
  </si>
  <si>
    <t>s=1</t>
  </si>
  <si>
    <t>s=2</t>
  </si>
  <si>
    <t>3,2</t>
  </si>
  <si>
    <t>penyebut</t>
  </si>
  <si>
    <t>s=3</t>
  </si>
  <si>
    <t>s=4</t>
  </si>
  <si>
    <t>tabulist</t>
  </si>
  <si>
    <t>2,3,1</t>
  </si>
  <si>
    <t>4,3</t>
  </si>
  <si>
    <t>5,2</t>
  </si>
  <si>
    <t>1,2,5</t>
  </si>
  <si>
    <t>5,2,4</t>
  </si>
  <si>
    <t>3,2,4</t>
  </si>
  <si>
    <t>2,3,1,4</t>
  </si>
  <si>
    <t>5,2,4,3</t>
  </si>
  <si>
    <t>3,2,4,5</t>
  </si>
  <si>
    <t>2,3,1,4,5</t>
  </si>
  <si>
    <t>5,2,4,3,1</t>
  </si>
  <si>
    <t>3,2,4,5,1</t>
  </si>
  <si>
    <t>PANJANG PERJALANAN</t>
  </si>
  <si>
    <t>jalur</t>
  </si>
  <si>
    <t>1,3</t>
  </si>
  <si>
    <t>1,4</t>
  </si>
  <si>
    <t>1,5</t>
  </si>
  <si>
    <t>2,4</t>
  </si>
  <si>
    <t>2,5</t>
  </si>
  <si>
    <t>3,4</t>
  </si>
  <si>
    <t>3,5</t>
  </si>
  <si>
    <t>4,5</t>
  </si>
  <si>
    <t>sumber : Casquilho, 2012</t>
  </si>
  <si>
    <t>angka random</t>
  </si>
  <si>
    <t>iterasi 2</t>
  </si>
  <si>
    <t>1,4,2</t>
  </si>
  <si>
    <t>iterasi 3</t>
  </si>
  <si>
    <t>5,1</t>
  </si>
  <si>
    <t>3,1</t>
  </si>
  <si>
    <t>4,3,1</t>
  </si>
  <si>
    <t>4,3,1,2</t>
  </si>
  <si>
    <t>4,3,1,2,5</t>
  </si>
  <si>
    <t>iterasi 4</t>
  </si>
  <si>
    <t>m</t>
  </si>
  <si>
    <t>2,1</t>
  </si>
  <si>
    <t>4,1</t>
  </si>
  <si>
    <t>4,1,5</t>
  </si>
  <si>
    <t>2,1,3</t>
  </si>
  <si>
    <t>2,1,3,4</t>
  </si>
  <si>
    <t>iterasi 5</t>
  </si>
  <si>
    <t>3,1,4</t>
  </si>
  <si>
    <t>5,2,1</t>
  </si>
  <si>
    <t>3,1,4,5</t>
  </si>
  <si>
    <t>4,3,1,5</t>
  </si>
  <si>
    <t>5,2,1,4</t>
  </si>
  <si>
    <t>3,1,4,5,2</t>
  </si>
  <si>
    <t>4,3,1,5,2</t>
  </si>
  <si>
    <t>5,2,1,4,3</t>
  </si>
  <si>
    <t>iterasi 1</t>
  </si>
  <si>
    <t>n</t>
  </si>
  <si>
    <t>4,2</t>
  </si>
  <si>
    <t>2,4,1</t>
  </si>
  <si>
    <t>1,3,4</t>
  </si>
  <si>
    <t>4,2,1</t>
  </si>
  <si>
    <t>5,1,4</t>
  </si>
  <si>
    <t>2,4,1,5</t>
  </si>
  <si>
    <t>1,3,4,5</t>
  </si>
  <si>
    <t>4,2,1,5</t>
  </si>
  <si>
    <t>5,1,4,2</t>
  </si>
  <si>
    <t>2,4,1,5,3</t>
  </si>
  <si>
    <t>1,3,4,5,2</t>
  </si>
  <si>
    <t>4,2,1,5,3</t>
  </si>
  <si>
    <t>5,1,4,2,3</t>
  </si>
  <si>
    <t>thao baru</t>
  </si>
  <si>
    <t>delta Thao k ij</t>
  </si>
  <si>
    <t>ITERASI 2</t>
  </si>
  <si>
    <t>dist based</t>
  </si>
  <si>
    <t>3,1,2</t>
  </si>
  <si>
    <t>2,1,4</t>
  </si>
  <si>
    <t>1,4,2,3</t>
  </si>
  <si>
    <t>2,1,4,3</t>
  </si>
  <si>
    <t>1,4,2,3,5</t>
  </si>
  <si>
    <t>2,1,4,3,5</t>
  </si>
  <si>
    <t>ITERASI 3</t>
  </si>
  <si>
    <t>4,1,2</t>
  </si>
  <si>
    <t>1,4,3</t>
  </si>
  <si>
    <t>4,1,2,5</t>
  </si>
  <si>
    <t>1,4,3,5</t>
  </si>
  <si>
    <t>3,1,4,2</t>
  </si>
  <si>
    <t>2,3,1,5</t>
  </si>
  <si>
    <t>4,1,2,5,3</t>
  </si>
  <si>
    <t>1,4,3,5,2</t>
  </si>
  <si>
    <t>3,1,4,2,5</t>
  </si>
  <si>
    <t>2,3,1,5,4</t>
  </si>
  <si>
    <t>ITERASI 4</t>
  </si>
  <si>
    <t>5,3</t>
  </si>
  <si>
    <t>4,3,2</t>
  </si>
  <si>
    <t>5,3,2</t>
  </si>
  <si>
    <t>2,4,1,3</t>
  </si>
  <si>
    <t>3,1,2,5</t>
  </si>
  <si>
    <t>4,3,2,1</t>
  </si>
  <si>
    <t>5,3,2,1</t>
  </si>
  <si>
    <t>2,4,1,3,5</t>
  </si>
  <si>
    <t>3,1,2,5,4</t>
  </si>
  <si>
    <t>4,3,2,1,5</t>
  </si>
  <si>
    <t>5,3,2,1,4</t>
  </si>
  <si>
    <t>ITERASI 5</t>
  </si>
  <si>
    <t>1,2,3</t>
  </si>
  <si>
    <t>4,1,5,2</t>
  </si>
  <si>
    <t>5,3,2,4</t>
  </si>
  <si>
    <t>1,2,3,4</t>
  </si>
  <si>
    <t>q</t>
  </si>
  <si>
    <t>argmax</t>
  </si>
  <si>
    <t>qo =</t>
  </si>
  <si>
    <t xml:space="preserve">ξ = </t>
  </si>
  <si>
    <t>5,4</t>
  </si>
  <si>
    <t>4,5,3</t>
  </si>
  <si>
    <t>5,4,3</t>
  </si>
  <si>
    <t>4,5,3,2</t>
  </si>
  <si>
    <t>5,4,3,2</t>
  </si>
  <si>
    <t>4,5,3,2,1</t>
  </si>
  <si>
    <t>5,4,3,2,1</t>
  </si>
  <si>
    <t>Thao (L)</t>
  </si>
  <si>
    <t>Cnn</t>
  </si>
  <si>
    <t>Thao (0)</t>
  </si>
  <si>
    <t>2,5,4</t>
  </si>
  <si>
    <t>1,5,4</t>
  </si>
  <si>
    <t>3,5,4</t>
  </si>
  <si>
    <t>2,5,4,3</t>
  </si>
  <si>
    <t>1,5,4,3</t>
  </si>
  <si>
    <t>3,5,4,2</t>
  </si>
  <si>
    <t>2,5,4,3,1</t>
  </si>
  <si>
    <t>1,5,4,3,2</t>
  </si>
  <si>
    <t>3,5,4,2,1</t>
  </si>
  <si>
    <t>2,5,4,3,1,2</t>
  </si>
  <si>
    <t>1,5,4,3,2,1</t>
  </si>
  <si>
    <t>4,5,3,2,1,4</t>
  </si>
  <si>
    <t>5,4,3,2,1,5</t>
  </si>
  <si>
    <t>3,5,4,2,1,3</t>
  </si>
  <si>
    <t>tour terbaik awal</t>
  </si>
  <si>
    <t>2,5,1,4,3,2</t>
  </si>
  <si>
    <t>4,3,1,5,2,4</t>
  </si>
  <si>
    <t>3,4,1,5,2,3</t>
  </si>
  <si>
    <t>5,4,2</t>
  </si>
  <si>
    <t>5,4,2,3</t>
  </si>
  <si>
    <t>5,4,2,3,1</t>
  </si>
  <si>
    <t>5,4,2,3,1,5</t>
  </si>
  <si>
    <t>s=5</t>
  </si>
  <si>
    <t>5,2,4,3,1,5</t>
  </si>
  <si>
    <t>PHEROMONE UPDATE (G)</t>
  </si>
  <si>
    <t>it.1</t>
  </si>
  <si>
    <t>it.2</t>
  </si>
  <si>
    <t>it.3</t>
  </si>
  <si>
    <t>it.4</t>
  </si>
  <si>
    <t>it.5</t>
  </si>
  <si>
    <t>Thao baru</t>
  </si>
  <si>
    <t>2,4,1,5,3,2</t>
  </si>
  <si>
    <t>1,3,4,5,2,1</t>
  </si>
  <si>
    <t>4,2,1,5,3,4</t>
  </si>
  <si>
    <t>5,1,4,2,3,5</t>
  </si>
  <si>
    <t>3,1,4,5,2,3</t>
  </si>
  <si>
    <t>1,4,2,3,5,1</t>
  </si>
  <si>
    <t>2,1,4,3,5,2</t>
  </si>
  <si>
    <t>4,3,1,2,5,4</t>
  </si>
  <si>
    <t>4,1,2,5,3,4</t>
  </si>
  <si>
    <t>1,4,3,5,2,1</t>
  </si>
  <si>
    <t>3,1,4,2,5,3</t>
  </si>
  <si>
    <t>5,2,1,4,3,5</t>
  </si>
  <si>
    <t>2,3,1,5,4,2</t>
  </si>
  <si>
    <t>2,4,1,3,5,2</t>
  </si>
  <si>
    <t>3,1,2,5,4,3</t>
  </si>
  <si>
    <t>4,3,2,1,5,4</t>
  </si>
  <si>
    <t>5,3,2,1,4,5</t>
  </si>
  <si>
    <t>4,1,5,2,3</t>
  </si>
  <si>
    <t>5,3,2,4,1</t>
  </si>
  <si>
    <t>1,2,3,4,5</t>
  </si>
  <si>
    <t>4,1,5,2,3,4</t>
  </si>
  <si>
    <t>5,3,2,4,1,5</t>
  </si>
  <si>
    <t>3,2,4,5,1,3</t>
  </si>
  <si>
    <t>2,3,1,4,5,2</t>
  </si>
  <si>
    <t>1,2,3,4,5,1</t>
  </si>
  <si>
    <t>SELESAI</t>
  </si>
  <si>
    <t>best</t>
  </si>
  <si>
    <t>SISA FEROMON</t>
  </si>
  <si>
    <t>s=6</t>
  </si>
  <si>
    <t>6,1</t>
  </si>
  <si>
    <t>2,6,3</t>
  </si>
  <si>
    <t>sumber :Andhi akhmad, 2012</t>
  </si>
  <si>
    <t>3,1,2,4</t>
  </si>
  <si>
    <t>4,1,2,3</t>
  </si>
  <si>
    <t>3,1,2,4,3</t>
  </si>
  <si>
    <t>2,1,3,4,2</t>
  </si>
  <si>
    <t>1,2,3,4,1</t>
  </si>
  <si>
    <t>4,1,2,3,4</t>
  </si>
  <si>
    <t>Sumber : Ni Kadek, 2017</t>
  </si>
  <si>
    <t>4,2,6</t>
  </si>
  <si>
    <t>6,1,3</t>
  </si>
  <si>
    <t>1,2,5,4</t>
  </si>
  <si>
    <t>2,6,3,1</t>
  </si>
  <si>
    <t>4,2,6,3</t>
  </si>
  <si>
    <t>6,1,3,5</t>
  </si>
  <si>
    <t>5,3,2,6</t>
  </si>
  <si>
    <t>1,2,5,4,3</t>
  </si>
  <si>
    <t>2,6,3,1,5</t>
  </si>
  <si>
    <t>5,3,2,6,1</t>
  </si>
  <si>
    <t>4,2,6,3,5</t>
  </si>
  <si>
    <t>6,1,3,5,4</t>
  </si>
  <si>
    <t>1,2,5,4,3,6</t>
  </si>
  <si>
    <t>2,6,3,1,5,4</t>
  </si>
  <si>
    <t>3,1,2,5,4,6</t>
  </si>
  <si>
    <t>5,3,2,6,1,4</t>
  </si>
  <si>
    <t>4,2,6,3,5,1</t>
  </si>
  <si>
    <t>6,1,3,5,4,2</t>
  </si>
  <si>
    <t>1,2,5,4,3,6,1</t>
  </si>
  <si>
    <t>2,6,3,1,5,4,2</t>
  </si>
  <si>
    <t>3,1,2,5,4,6,3</t>
  </si>
  <si>
    <t>5,3,2,6,1,4,5</t>
  </si>
  <si>
    <t>4,2,6,3,5,1,4</t>
  </si>
  <si>
    <t>6,1,3,5,4,2,6</t>
  </si>
  <si>
    <t>1,6</t>
  </si>
  <si>
    <t>2,6</t>
  </si>
  <si>
    <t>4,6</t>
  </si>
  <si>
    <t>5,6</t>
  </si>
  <si>
    <t>6,5</t>
  </si>
  <si>
    <t>3,6</t>
  </si>
  <si>
    <t>2,6,5</t>
  </si>
  <si>
    <t>4,6,5</t>
  </si>
  <si>
    <t>5,6,4</t>
  </si>
  <si>
    <t>6,5,4</t>
  </si>
  <si>
    <t>3,6,5</t>
  </si>
  <si>
    <t>1,6,5</t>
  </si>
  <si>
    <t>2,6,5,3</t>
  </si>
  <si>
    <t>4,6,5,3</t>
  </si>
  <si>
    <t>5,6,4,3</t>
  </si>
  <si>
    <t>6,5,4,3</t>
  </si>
  <si>
    <t>3,6,5,4</t>
  </si>
  <si>
    <t>1,6,5,4</t>
  </si>
  <si>
    <t>2,6,5,3,1</t>
  </si>
  <si>
    <t>4,6,5,3,2</t>
  </si>
  <si>
    <t>5,6,4,3,2</t>
  </si>
  <si>
    <t>6,5,4,3,2</t>
  </si>
  <si>
    <t>3,6,5,4,2</t>
  </si>
  <si>
    <t>1,6,5,4,3</t>
  </si>
  <si>
    <t>2,6,5,3,1,4</t>
  </si>
  <si>
    <t>4,6,5,3,2,1</t>
  </si>
  <si>
    <t>5,6,4,3,2,1,</t>
  </si>
  <si>
    <t>6,5,4,3,2,1</t>
  </si>
  <si>
    <t>3,6,5,4,2,1</t>
  </si>
  <si>
    <t>1,6,5,4,3,2</t>
  </si>
  <si>
    <t>2,6,5,3,1,4,2</t>
  </si>
  <si>
    <t>4,6,5,3,2,1,4</t>
  </si>
  <si>
    <t>5,6,4,3,2,1,5</t>
  </si>
  <si>
    <t>6,5,4,3,2,1,6</t>
  </si>
  <si>
    <t>3,6,5,4,2,1,3</t>
  </si>
  <si>
    <t>1,6,5,4,3,2,1</t>
  </si>
  <si>
    <t>6,2</t>
  </si>
  <si>
    <t>6,3</t>
  </si>
  <si>
    <t>6,4</t>
  </si>
  <si>
    <t>1,6,4</t>
  </si>
  <si>
    <t>1,6,4,5</t>
  </si>
  <si>
    <t>2,6,5,4</t>
  </si>
  <si>
    <t>1,6,4,5,3</t>
  </si>
  <si>
    <t>2,6,5,4,3</t>
  </si>
  <si>
    <t>1,6,4,5,3,2</t>
  </si>
  <si>
    <t>2,6,5,4,3,1</t>
  </si>
  <si>
    <t>5,6,4,3,2,1</t>
  </si>
  <si>
    <t>1,6,4,5,3,2,1</t>
  </si>
  <si>
    <t>2,6,5,4,3,1,2</t>
  </si>
  <si>
    <t xml:space="preserve">  </t>
  </si>
  <si>
    <t>3,4,2</t>
  </si>
  <si>
    <t>1,5,3</t>
  </si>
  <si>
    <t>6,5,3</t>
  </si>
  <si>
    <t>3,4,2,6</t>
  </si>
  <si>
    <t>6,5,3,4</t>
  </si>
  <si>
    <t>1,5,3,6</t>
  </si>
  <si>
    <t>4,1,2,3,6</t>
  </si>
  <si>
    <t>3,4,2,6,5</t>
  </si>
  <si>
    <t>1,5,3,6,2</t>
  </si>
  <si>
    <t>6,5,3,4,2</t>
  </si>
  <si>
    <t>4,1,2,3,6,5</t>
  </si>
  <si>
    <t>3,4,2,6,5,1</t>
  </si>
  <si>
    <t>1,5,3,6,2,4</t>
  </si>
  <si>
    <t>6,5,3,4,2,1</t>
  </si>
  <si>
    <t>4,1,2,3,6,5,4</t>
  </si>
  <si>
    <t>3,4,2,6,5,1,3</t>
  </si>
  <si>
    <t>1,5,3,6,2,4,1</t>
  </si>
  <si>
    <t>6,5,3,4,2,1,6</t>
  </si>
  <si>
    <t>4,5,6,1,3,2,4</t>
  </si>
  <si>
    <t>2,5,6,1,3,4,2</t>
  </si>
  <si>
    <t>3,1,6,5,4,2,3</t>
  </si>
  <si>
    <t>1,6,5,4,2,3,1</t>
  </si>
  <si>
    <t>6,1,2,4,5,3,6</t>
  </si>
  <si>
    <t>5,6,1,2,4,3,5</t>
  </si>
  <si>
    <t>S</t>
  </si>
  <si>
    <t>Q</t>
  </si>
  <si>
    <t>4,2,3</t>
  </si>
  <si>
    <t>4,2,3,5</t>
  </si>
  <si>
    <t>4,2,3,5,1</t>
  </si>
  <si>
    <t>4,2,3,5,1,4</t>
  </si>
  <si>
    <t>kij</t>
  </si>
  <si>
    <t>λ</t>
  </si>
  <si>
    <t>acak</t>
  </si>
  <si>
    <t>update jumlah semut</t>
  </si>
  <si>
    <t>(alpha&gt;0)</t>
  </si>
  <si>
    <t>(beta&gt;0)</t>
  </si>
  <si>
    <r>
      <t>(0&lt;q0</t>
    </r>
    <r>
      <rPr>
        <sz val="11"/>
        <color theme="1"/>
        <rFont val="Calibri"/>
        <family val="2"/>
      </rPr>
      <t>≤</t>
    </r>
    <r>
      <rPr>
        <sz val="9.35"/>
        <color theme="1"/>
        <rFont val="Calibri"/>
        <family val="2"/>
      </rPr>
      <t>1)</t>
    </r>
  </si>
  <si>
    <r>
      <t>(0&lt;ξ</t>
    </r>
    <r>
      <rPr>
        <sz val="11"/>
        <color theme="1"/>
        <rFont val="Calibri"/>
        <family val="2"/>
      </rPr>
      <t>≤</t>
    </r>
    <r>
      <rPr>
        <sz val="9.35"/>
        <color theme="1"/>
        <rFont val="Calibri"/>
        <family val="2"/>
      </rPr>
      <t>1)</t>
    </r>
  </si>
  <si>
    <t>(0&lt;rho0≤1)</t>
  </si>
  <si>
    <t>update probabilitas pemilihan kota, feromon lokal,  feromon global</t>
  </si>
  <si>
    <t>rumus probabilitas:</t>
  </si>
  <si>
    <t>kota selanjutnya dipilih dengan menjumlahkan nilai probabilitas</t>
  </si>
  <si>
    <t>nilai penjumlahan dicari yang paling mendekati probabilitas kota</t>
  </si>
  <si>
    <t>bilangan acak pada iterasi-1</t>
  </si>
  <si>
    <t>1. menginisialisasi parameter</t>
  </si>
  <si>
    <t>2. kota awal dipilih secara random</t>
  </si>
  <si>
    <t>4. menghitung panjang perjalanan</t>
  </si>
  <si>
    <t>5. cari feromon dg rumus 3.3</t>
  </si>
  <si>
    <t>6. hitung feromon antar kota dg rumus 3.4</t>
  </si>
  <si>
    <t>delta Thao dihitung dg rumus 3.5</t>
  </si>
  <si>
    <t>2. kota awal di random</t>
  </si>
  <si>
    <t>3. cari jarak terpendek sementara</t>
  </si>
  <si>
    <t>4. nilai q = random</t>
  </si>
  <si>
    <t>5. hitung nilai j dg rumus 3.10</t>
  </si>
  <si>
    <t>6. hitung feromon lokal dg rumus 3.12</t>
  </si>
  <si>
    <t>7. hitung panjang erjalanan</t>
  </si>
  <si>
    <t>8. bandingkan jalur terpendek pada iterasi ini, apakah &lt;= Cnn (tahap 3) ?</t>
  </si>
  <si>
    <t>9. cek apakah iterasi terpenuhi</t>
  </si>
  <si>
    <t>jika tahap 8 ya, tapi tahap 9 belum, maka iterasi lanjoot</t>
  </si>
  <si>
    <t>jika tahap 8 tidak, tapi tahap 9 belum, maka iterasi lanjoot</t>
  </si>
  <si>
    <t>jika tahap 8 ya, tapi tahap 9 ya maka iterasi berhenti</t>
  </si>
  <si>
    <t>jika tahap 8 tidak, tapi tahap 9 ya, maka iterasi berhenti</t>
  </si>
  <si>
    <t>10. bandingkan jalur terpendek dari masing-masing iterasi</t>
  </si>
  <si>
    <t>11. ambil yg paling pendek, lalu lakukan update feromon global</t>
  </si>
  <si>
    <t>12. hitung delta thao dan thao baru</t>
  </si>
  <si>
    <t>7. mengjitung sisa feromon setelah menguap dg rumus 3.3</t>
  </si>
  <si>
    <t>8. menghitung penambahan jumlah feromon dg ruus 3.4</t>
  </si>
  <si>
    <t>9. cek iterasi maksimal?</t>
  </si>
  <si>
    <t>10. menentukan rute terpendek berdasarkan iterasi terakhir dan hitung feromon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</si>
</sst>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Arial Unicode MS"/>
      <family val="2"/>
    </font>
    <font>
      <sz val="18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.35"/>
      <color theme="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CA644"/>
        <bgColor indexed="64"/>
      </patternFill>
    </fill>
    <fill>
      <patternFill patternType="solid">
        <fgColor rgb="FF81BB5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588838"/>
        <bgColor indexed="64"/>
      </patternFill>
    </fill>
    <fill>
      <patternFill patternType="solid">
        <fgColor rgb="FF4D7731"/>
        <bgColor indexed="64"/>
      </patternFill>
    </fill>
    <fill>
      <patternFill patternType="solid">
        <fgColor rgb="FF416529"/>
        <bgColor indexed="64"/>
      </patternFill>
    </fill>
    <fill>
      <patternFill patternType="solid">
        <fgColor rgb="FF365422"/>
        <bgColor indexed="64"/>
      </patternFill>
    </fill>
    <fill>
      <patternFill patternType="solid">
        <fgColor rgb="FF283F19"/>
        <bgColor indexed="64"/>
      </patternFill>
    </fill>
    <fill>
      <patternFill patternType="solid">
        <fgColor rgb="FFE3E8ED"/>
        <bgColor indexed="64"/>
      </patternFill>
    </fill>
    <fill>
      <patternFill patternType="solid">
        <fgColor rgb="FFD0ECCC"/>
        <bgColor indexed="64"/>
      </patternFill>
    </fill>
    <fill>
      <patternFill patternType="solid">
        <fgColor rgb="FF92DA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ADA9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4" xfId="0" applyFill="1" applyBorder="1"/>
    <xf numFmtId="0" fontId="0" fillId="9" borderId="6" xfId="0" applyFill="1" applyBorder="1"/>
    <xf numFmtId="0" fontId="0" fillId="9" borderId="2" xfId="0" applyFill="1" applyBorder="1"/>
    <xf numFmtId="0" fontId="1" fillId="0" borderId="0" xfId="0" applyFont="1" applyAlignment="1">
      <alignment vertical="center"/>
    </xf>
    <xf numFmtId="0" fontId="0" fillId="0" borderId="0" xfId="0" applyFill="1"/>
    <xf numFmtId="0" fontId="1" fillId="15" borderId="0" xfId="0" applyFont="1" applyFill="1" applyAlignment="1">
      <alignment vertical="center"/>
    </xf>
    <xf numFmtId="0" fontId="0" fillId="15" borderId="0" xfId="0" applyFill="1"/>
    <xf numFmtId="164" fontId="0" fillId="15" borderId="0" xfId="0" applyNumberFormat="1" applyFill="1"/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17" borderId="0" xfId="0" applyFill="1"/>
    <xf numFmtId="0" fontId="0" fillId="16" borderId="0" xfId="0" applyFill="1"/>
    <xf numFmtId="0" fontId="0" fillId="0" borderId="3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1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4" xfId="0" applyFont="1" applyBorder="1"/>
    <xf numFmtId="0" fontId="0" fillId="0" borderId="3" xfId="0" applyFont="1" applyBorder="1"/>
    <xf numFmtId="0" fontId="0" fillId="3" borderId="0" xfId="0" applyFill="1"/>
    <xf numFmtId="0" fontId="0" fillId="18" borderId="0" xfId="0" applyFill="1" applyAlignment="1">
      <alignment horizontal="center" vertical="center"/>
    </xf>
    <xf numFmtId="0" fontId="0" fillId="18" borderId="0" xfId="0" applyFill="1"/>
    <xf numFmtId="0" fontId="0" fillId="15" borderId="0" xfId="0" applyFill="1" applyAlignment="1">
      <alignment horizontal="center" vertical="center"/>
    </xf>
    <xf numFmtId="0" fontId="3" fillId="0" borderId="0" xfId="0" applyFont="1"/>
    <xf numFmtId="0" fontId="1" fillId="15" borderId="11" xfId="0" applyFont="1" applyFill="1" applyBorder="1" applyAlignment="1">
      <alignment vertical="center"/>
    </xf>
    <xf numFmtId="164" fontId="0" fillId="15" borderId="11" xfId="0" applyNumberFormat="1" applyFill="1" applyBorder="1"/>
    <xf numFmtId="0" fontId="0" fillId="15" borderId="13" xfId="0" applyFill="1" applyBorder="1"/>
    <xf numFmtId="2" fontId="0" fillId="15" borderId="11" xfId="0" applyNumberFormat="1" applyFill="1" applyBorder="1"/>
    <xf numFmtId="2" fontId="0" fillId="15" borderId="13" xfId="0" applyNumberFormat="1" applyFill="1" applyBorder="1"/>
    <xf numFmtId="0" fontId="0" fillId="15" borderId="12" xfId="0" applyFill="1" applyBorder="1"/>
    <xf numFmtId="2" fontId="0" fillId="0" borderId="13" xfId="0" applyNumberFormat="1" applyBorder="1"/>
    <xf numFmtId="2" fontId="0" fillId="15" borderId="0" xfId="0" applyNumberFormat="1" applyFill="1" applyBorder="1"/>
    <xf numFmtId="2" fontId="0" fillId="0" borderId="0" xfId="0" applyNumberFormat="1" applyBorder="1"/>
    <xf numFmtId="2" fontId="0" fillId="0" borderId="11" xfId="0" applyNumberFormat="1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3" xfId="0" applyBorder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12" xfId="0" applyBorder="1"/>
    <xf numFmtId="0" fontId="0" fillId="0" borderId="11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11" xfId="0" applyFill="1" applyBorder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/>
    </xf>
    <xf numFmtId="0" fontId="0" fillId="19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0" fontId="0" fillId="0" borderId="11" xfId="0" applyFill="1" applyBorder="1" applyAlignment="1">
      <alignment horizontal="center"/>
    </xf>
    <xf numFmtId="0" fontId="0" fillId="2" borderId="11" xfId="0" applyFill="1" applyBorder="1"/>
    <xf numFmtId="0" fontId="0" fillId="0" borderId="11" xfId="0" applyFill="1" applyBorder="1"/>
    <xf numFmtId="0" fontId="5" fillId="0" borderId="0" xfId="0" applyFont="1"/>
    <xf numFmtId="0" fontId="0" fillId="20" borderId="11" xfId="0" applyFill="1" applyBorder="1"/>
    <xf numFmtId="0" fontId="0" fillId="0" borderId="11" xfId="0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0" fillId="0" borderId="11" xfId="0" applyFill="1" applyBorder="1" applyAlignment="1">
      <alignment horizontal="center" vertical="center"/>
    </xf>
    <xf numFmtId="0" fontId="0" fillId="0" borderId="26" xfId="0" applyFill="1" applyBorder="1" applyAlignment="1">
      <alignment vertical="center"/>
    </xf>
    <xf numFmtId="0" fontId="6" fillId="0" borderId="0" xfId="0" applyFont="1"/>
    <xf numFmtId="0" fontId="0" fillId="22" borderId="0" xfId="0" applyFill="1" applyBorder="1" applyAlignment="1">
      <alignment vertical="center"/>
    </xf>
    <xf numFmtId="0" fontId="0" fillId="0" borderId="26" xfId="0" applyFill="1" applyBorder="1"/>
    <xf numFmtId="0" fontId="0" fillId="0" borderId="13" xfId="0" applyBorder="1" applyAlignment="1"/>
    <xf numFmtId="0" fontId="0" fillId="0" borderId="12" xfId="0" applyBorder="1" applyAlignment="1"/>
    <xf numFmtId="0" fontId="0" fillId="0" borderId="0" xfId="0" applyAlignment="1"/>
    <xf numFmtId="0" fontId="0" fillId="0" borderId="25" xfId="0" applyFill="1" applyBorder="1"/>
    <xf numFmtId="0" fontId="0" fillId="0" borderId="11" xfId="0" applyBorder="1" applyAlignment="1"/>
    <xf numFmtId="0" fontId="0" fillId="21" borderId="0" xfId="0" applyFill="1"/>
    <xf numFmtId="0" fontId="7" fillId="20" borderId="11" xfId="0" applyFont="1" applyFill="1" applyBorder="1"/>
    <xf numFmtId="0" fontId="8" fillId="20" borderId="11" xfId="0" applyFont="1" applyFill="1" applyBorder="1"/>
    <xf numFmtId="0" fontId="0" fillId="23" borderId="0" xfId="0" applyFill="1"/>
    <xf numFmtId="0" fontId="0" fillId="23" borderId="0" xfId="0" applyFill="1" applyBorder="1" applyAlignment="1">
      <alignment vertical="center"/>
    </xf>
    <xf numFmtId="0" fontId="0" fillId="24" borderId="0" xfId="0" applyFill="1"/>
    <xf numFmtId="0" fontId="0" fillId="0" borderId="0" xfId="0" applyFill="1" applyBorder="1" applyAlignment="1">
      <alignment horizontal="center" vertical="center"/>
    </xf>
    <xf numFmtId="0" fontId="0" fillId="19" borderId="0" xfId="0" applyFill="1"/>
    <xf numFmtId="0" fontId="0" fillId="0" borderId="11" xfId="0" applyFill="1" applyBorder="1" applyAlignment="1">
      <alignment horizontal="center" vertical="center"/>
    </xf>
    <xf numFmtId="0" fontId="0" fillId="0" borderId="24" xfId="0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25" xfId="0" applyFill="1" applyBorder="1" applyAlignment="1">
      <alignment vertical="center"/>
    </xf>
    <xf numFmtId="0" fontId="4" fillId="0" borderId="24" xfId="0" applyFont="1" applyFill="1" applyBorder="1" applyAlignment="1">
      <alignment vertical="center"/>
    </xf>
    <xf numFmtId="0" fontId="4" fillId="0" borderId="25" xfId="0" applyFont="1" applyFill="1" applyBorder="1" applyAlignment="1">
      <alignment vertical="center"/>
    </xf>
    <xf numFmtId="0" fontId="4" fillId="0" borderId="26" xfId="0" applyFont="1" applyFill="1" applyBorder="1" applyAlignment="1">
      <alignment vertical="center"/>
    </xf>
    <xf numFmtId="0" fontId="0" fillId="0" borderId="24" xfId="0" applyFill="1" applyBorder="1" applyAlignment="1"/>
    <xf numFmtId="0" fontId="0" fillId="0" borderId="26" xfId="0" applyFill="1" applyBorder="1" applyAlignment="1"/>
    <xf numFmtId="0" fontId="0" fillId="0" borderId="11" xfId="0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6" borderId="11" xfId="0" applyFill="1" applyBorder="1"/>
    <xf numFmtId="0" fontId="0" fillId="3" borderId="11" xfId="0" applyFill="1" applyBorder="1"/>
    <xf numFmtId="0" fontId="0" fillId="0" borderId="27" xfId="0" applyBorder="1"/>
    <xf numFmtId="0" fontId="0" fillId="0" borderId="23" xfId="0" applyBorder="1"/>
    <xf numFmtId="0" fontId="0" fillId="0" borderId="24" xfId="0" applyBorder="1"/>
    <xf numFmtId="0" fontId="0" fillId="2" borderId="24" xfId="0" applyFill="1" applyBorder="1"/>
    <xf numFmtId="0" fontId="0" fillId="0" borderId="24" xfId="0" applyFill="1" applyBorder="1"/>
    <xf numFmtId="0" fontId="0" fillId="0" borderId="23" xfId="0" applyFill="1" applyBorder="1"/>
    <xf numFmtId="0" fontId="0" fillId="2" borderId="26" xfId="0" applyFill="1" applyBorder="1"/>
    <xf numFmtId="0" fontId="0" fillId="0" borderId="22" xfId="0" applyBorder="1"/>
    <xf numFmtId="0" fontId="5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4" xfId="0" applyFill="1" applyBorder="1"/>
    <xf numFmtId="0" fontId="0" fillId="2" borderId="13" xfId="0" applyFill="1" applyBorder="1"/>
    <xf numFmtId="0" fontId="0" fillId="6" borderId="13" xfId="0" applyFill="1" applyBorder="1"/>
    <xf numFmtId="0" fontId="0" fillId="3" borderId="13" xfId="0" applyFill="1" applyBorder="1"/>
    <xf numFmtId="0" fontId="0" fillId="3" borderId="27" xfId="0" applyFill="1" applyBorder="1"/>
    <xf numFmtId="0" fontId="0" fillId="0" borderId="26" xfId="0" applyBorder="1"/>
    <xf numFmtId="0" fontId="0" fillId="0" borderId="11" xfId="0" applyFill="1" applyBorder="1" applyAlignment="1"/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3" xfId="0" applyFill="1" applyBorder="1"/>
    <xf numFmtId="0" fontId="4" fillId="0" borderId="3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7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/>
    <xf numFmtId="0" fontId="8" fillId="2" borderId="0" xfId="0" applyFont="1" applyFill="1"/>
    <xf numFmtId="0" fontId="8" fillId="0" borderId="11" xfId="0" applyFont="1" applyBorder="1"/>
    <xf numFmtId="0" fontId="8" fillId="0" borderId="13" xfId="0" applyFont="1" applyBorder="1"/>
    <xf numFmtId="0" fontId="8" fillId="2" borderId="11" xfId="0" applyFont="1" applyFill="1" applyBorder="1"/>
    <xf numFmtId="0" fontId="0" fillId="20" borderId="0" xfId="0" applyFill="1" applyBorder="1"/>
    <xf numFmtId="0" fontId="0" fillId="2" borderId="0" xfId="0" applyFill="1" applyBorder="1"/>
    <xf numFmtId="0" fontId="0" fillId="2" borderId="0" xfId="0" applyFill="1" applyAlignment="1">
      <alignment horizontal="center" vertical="center"/>
    </xf>
    <xf numFmtId="0" fontId="0" fillId="19" borderId="11" xfId="0" applyFill="1" applyBorder="1"/>
    <xf numFmtId="0" fontId="7" fillId="0" borderId="0" xfId="0" applyFont="1"/>
    <xf numFmtId="0" fontId="8" fillId="20" borderId="0" xfId="0" applyFont="1" applyFill="1" applyBorder="1"/>
    <xf numFmtId="0" fontId="0" fillId="0" borderId="11" xfId="0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4" fillId="0" borderId="0" xfId="0" applyFont="1"/>
    <xf numFmtId="0" fontId="0" fillId="22" borderId="0" xfId="0" applyFill="1"/>
    <xf numFmtId="0" fontId="0" fillId="0" borderId="0" xfId="0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2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ADA9C"/>
      <color rgb="FFD0ECCC"/>
      <color rgb="FFE3E8ED"/>
      <color rgb="FF92DA99"/>
      <color rgb="FF283F19"/>
      <color rgb="FF365422"/>
      <color rgb="FF416529"/>
      <color rgb="FF4D7731"/>
      <color rgb="FF588838"/>
      <color rgb="FF4C74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219074</xdr:colOff>
      <xdr:row>2</xdr:row>
      <xdr:rowOff>161924</xdr:rowOff>
    </xdr:from>
    <xdr:to>
      <xdr:col>16</xdr:col>
      <xdr:colOff>257169</xdr:colOff>
      <xdr:row>6</xdr:row>
      <xdr:rowOff>9525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824" t="44667" r="54972" b="51166"/>
        <a:stretch/>
      </xdr:blipFill>
      <xdr:spPr>
        <a:xfrm>
          <a:off x="6315074" y="542924"/>
          <a:ext cx="3695696" cy="609601"/>
        </a:xfrm>
        <a:prstGeom prst="rect">
          <a:avLst/>
        </a:prstGeom>
      </xdr:spPr>
    </xdr:pic>
    <xdr:clientData/>
  </xdr:twoCellAnchor>
  <xdr:oneCellAnchor>
    <xdr:from>
      <xdr:col>3</xdr:col>
      <xdr:colOff>28576</xdr:colOff>
      <xdr:row>27</xdr:row>
      <xdr:rowOff>66675</xdr:rowOff>
    </xdr:from>
    <xdr:ext cx="3228974" cy="8561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857376" y="52101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𝑝𝑒𝑛𝑦𝑒𝑏𝑢𝑡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857376" y="52101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i="0"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US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2000" b="0" i="0">
                  <a:latin typeface="Cambria Math" panose="02040503050406030204" pitchFamily="18" charset="0"/>
                </a:rPr>
                <a:t>𝑝𝑒𝑛𝑦𝑒𝑏𝑢𝑡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5</xdr:col>
      <xdr:colOff>0</xdr:colOff>
      <xdr:row>13</xdr:row>
      <xdr:rowOff>0</xdr:rowOff>
    </xdr:from>
    <xdr:ext cx="986039" cy="672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048000" y="2476500"/>
              <a:ext cx="986039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𝑚</m:t>
                        </m:r>
                      </m:sup>
                      <m:e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048000" y="2476500"/>
              <a:ext cx="986039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</a:rPr>
                <a:t>∑</a:t>
              </a:r>
              <a:r>
                <a:rPr lang="en-US" sz="1600" b="0" i="0">
                  <a:latin typeface="Cambria Math" panose="02040503050406030204" pitchFamily="18" charset="0"/>
                </a:rPr>
                <a:t>_(𝑘=1)^𝑚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 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n-US" sz="1600"/>
            </a:p>
          </xdr:txBody>
        </xdr:sp>
      </mc:Fallback>
    </mc:AlternateContent>
    <xdr:clientData/>
  </xdr:oneCellAnchor>
  <xdr:twoCellAnchor editAs="oneCell">
    <xdr:from>
      <xdr:col>1</xdr:col>
      <xdr:colOff>66675</xdr:colOff>
      <xdr:row>80</xdr:row>
      <xdr:rowOff>171450</xdr:rowOff>
    </xdr:from>
    <xdr:to>
      <xdr:col>9</xdr:col>
      <xdr:colOff>149802</xdr:colOff>
      <xdr:row>83</xdr:row>
      <xdr:rowOff>104775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79046" r="28102" b="14052"/>
        <a:stretch/>
      </xdr:blipFill>
      <xdr:spPr>
        <a:xfrm>
          <a:off x="676275" y="15411450"/>
          <a:ext cx="5410200" cy="5048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77</xdr:row>
      <xdr:rowOff>85725</xdr:rowOff>
    </xdr:from>
    <xdr:to>
      <xdr:col>9</xdr:col>
      <xdr:colOff>149802</xdr:colOff>
      <xdr:row>80</xdr:row>
      <xdr:rowOff>38100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65243" r="28102" b="27595"/>
        <a:stretch/>
      </xdr:blipFill>
      <xdr:spPr>
        <a:xfrm>
          <a:off x="676275" y="14754225"/>
          <a:ext cx="5410200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71</xdr:row>
      <xdr:rowOff>47625</xdr:rowOff>
    </xdr:from>
    <xdr:to>
      <xdr:col>9</xdr:col>
      <xdr:colOff>121227</xdr:colOff>
      <xdr:row>72</xdr:row>
      <xdr:rowOff>161925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3" t="43626" r="27956" b="52207"/>
        <a:stretch/>
      </xdr:blipFill>
      <xdr:spPr>
        <a:xfrm>
          <a:off x="628650" y="13573125"/>
          <a:ext cx="5429250" cy="304800"/>
        </a:xfrm>
        <a:prstGeom prst="rect">
          <a:avLst/>
        </a:prstGeom>
      </xdr:spPr>
    </xdr:pic>
    <xdr:clientData/>
  </xdr:twoCellAnchor>
  <xdr:oneCellAnchor>
    <xdr:from>
      <xdr:col>3</xdr:col>
      <xdr:colOff>28576</xdr:colOff>
      <xdr:row>105</xdr:row>
      <xdr:rowOff>66675</xdr:rowOff>
    </xdr:from>
    <xdr:ext cx="3228974" cy="8561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857376" y="52101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𝑝𝑒𝑛𝑦𝑒𝑏𝑢𝑡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857376" y="52101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i="0"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US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2000" b="0" i="0">
                  <a:latin typeface="Cambria Math" panose="02040503050406030204" pitchFamily="18" charset="0"/>
                </a:rPr>
                <a:t>𝑝𝑒𝑛𝑦𝑒𝑏𝑢𝑡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</xdr:col>
      <xdr:colOff>66675</xdr:colOff>
      <xdr:row>159</xdr:row>
      <xdr:rowOff>171450</xdr:rowOff>
    </xdr:from>
    <xdr:ext cx="5410200" cy="504825"/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79046" r="28102" b="14052"/>
        <a:stretch/>
      </xdr:blipFill>
      <xdr:spPr>
        <a:xfrm>
          <a:off x="676275" y="15411450"/>
          <a:ext cx="5410200" cy="504825"/>
        </a:xfrm>
        <a:prstGeom prst="rect">
          <a:avLst/>
        </a:prstGeom>
      </xdr:spPr>
    </xdr:pic>
    <xdr:clientData/>
  </xdr:oneCellAnchor>
  <xdr:oneCellAnchor>
    <xdr:from>
      <xdr:col>1</xdr:col>
      <xdr:colOff>66675</xdr:colOff>
      <xdr:row>156</xdr:row>
      <xdr:rowOff>85725</xdr:rowOff>
    </xdr:from>
    <xdr:ext cx="5410200" cy="523875"/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65243" r="28102" b="27595"/>
        <a:stretch/>
      </xdr:blipFill>
      <xdr:spPr>
        <a:xfrm>
          <a:off x="676275" y="14754225"/>
          <a:ext cx="5410200" cy="523875"/>
        </a:xfrm>
        <a:prstGeom prst="rect">
          <a:avLst/>
        </a:prstGeom>
      </xdr:spPr>
    </xdr:pic>
    <xdr:clientData/>
  </xdr:oneCellAnchor>
  <xdr:oneCellAnchor>
    <xdr:from>
      <xdr:col>1</xdr:col>
      <xdr:colOff>19050</xdr:colOff>
      <xdr:row>150</xdr:row>
      <xdr:rowOff>47625</xdr:rowOff>
    </xdr:from>
    <xdr:ext cx="5429250" cy="304800"/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3" t="43626" r="27956" b="52207"/>
        <a:stretch/>
      </xdr:blipFill>
      <xdr:spPr>
        <a:xfrm>
          <a:off x="628650" y="13573125"/>
          <a:ext cx="5429250" cy="304800"/>
        </a:xfrm>
        <a:prstGeom prst="rect">
          <a:avLst/>
        </a:prstGeom>
      </xdr:spPr>
    </xdr:pic>
    <xdr:clientData/>
  </xdr:oneCellAnchor>
  <xdr:oneCellAnchor>
    <xdr:from>
      <xdr:col>3</xdr:col>
      <xdr:colOff>28576</xdr:colOff>
      <xdr:row>182</xdr:row>
      <xdr:rowOff>66675</xdr:rowOff>
    </xdr:from>
    <xdr:ext cx="3228974" cy="8561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1857376" y="200691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𝑝𝑒𝑛𝑦𝑒𝑏𝑢𝑡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857376" y="200691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i="0"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US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2000" b="0" i="0">
                  <a:latin typeface="Cambria Math" panose="02040503050406030204" pitchFamily="18" charset="0"/>
                </a:rPr>
                <a:t>𝑝𝑒𝑛𝑦𝑒𝑏𝑢𝑡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</xdr:col>
      <xdr:colOff>66675</xdr:colOff>
      <xdr:row>236</xdr:row>
      <xdr:rowOff>171450</xdr:rowOff>
    </xdr:from>
    <xdr:ext cx="5410200" cy="504825"/>
    <xdr:pic>
      <xdr:nvPicPr>
        <xdr:cNvPr id="13" name="Picture 1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79046" r="28102" b="14052"/>
        <a:stretch/>
      </xdr:blipFill>
      <xdr:spPr>
        <a:xfrm>
          <a:off x="676275" y="30460950"/>
          <a:ext cx="5410200" cy="504825"/>
        </a:xfrm>
        <a:prstGeom prst="rect">
          <a:avLst/>
        </a:prstGeom>
      </xdr:spPr>
    </xdr:pic>
    <xdr:clientData/>
  </xdr:oneCellAnchor>
  <xdr:oneCellAnchor>
    <xdr:from>
      <xdr:col>1</xdr:col>
      <xdr:colOff>66675</xdr:colOff>
      <xdr:row>233</xdr:row>
      <xdr:rowOff>85725</xdr:rowOff>
    </xdr:from>
    <xdr:ext cx="5410200" cy="523875"/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65243" r="28102" b="27595"/>
        <a:stretch/>
      </xdr:blipFill>
      <xdr:spPr>
        <a:xfrm>
          <a:off x="676275" y="29803725"/>
          <a:ext cx="5410200" cy="523875"/>
        </a:xfrm>
        <a:prstGeom prst="rect">
          <a:avLst/>
        </a:prstGeom>
      </xdr:spPr>
    </xdr:pic>
    <xdr:clientData/>
  </xdr:oneCellAnchor>
  <xdr:oneCellAnchor>
    <xdr:from>
      <xdr:col>1</xdr:col>
      <xdr:colOff>19050</xdr:colOff>
      <xdr:row>227</xdr:row>
      <xdr:rowOff>47625</xdr:rowOff>
    </xdr:from>
    <xdr:ext cx="5429250" cy="304800"/>
    <xdr:pic>
      <xdr:nvPicPr>
        <xdr:cNvPr id="15" name="Picture 1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3" t="43626" r="27956" b="52207"/>
        <a:stretch/>
      </xdr:blipFill>
      <xdr:spPr>
        <a:xfrm>
          <a:off x="628650" y="28622625"/>
          <a:ext cx="5429250" cy="304800"/>
        </a:xfrm>
        <a:prstGeom prst="rect">
          <a:avLst/>
        </a:prstGeom>
      </xdr:spPr>
    </xdr:pic>
    <xdr:clientData/>
  </xdr:oneCellAnchor>
  <xdr:oneCellAnchor>
    <xdr:from>
      <xdr:col>3</xdr:col>
      <xdr:colOff>28576</xdr:colOff>
      <xdr:row>259</xdr:row>
      <xdr:rowOff>66675</xdr:rowOff>
    </xdr:from>
    <xdr:ext cx="3228974" cy="8561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1857376" y="347376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𝑝𝑒𝑛𝑦𝑒𝑏𝑢𝑡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857376" y="347376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i="0"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US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2000" b="0" i="0">
                  <a:latin typeface="Cambria Math" panose="02040503050406030204" pitchFamily="18" charset="0"/>
                </a:rPr>
                <a:t>𝑝𝑒𝑛𝑦𝑒𝑏𝑢𝑡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</xdr:col>
      <xdr:colOff>66675</xdr:colOff>
      <xdr:row>313</xdr:row>
      <xdr:rowOff>171450</xdr:rowOff>
    </xdr:from>
    <xdr:ext cx="5410200" cy="504825"/>
    <xdr:pic>
      <xdr:nvPicPr>
        <xdr:cNvPr id="17" name="Picture 16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79046" r="28102" b="14052"/>
        <a:stretch/>
      </xdr:blipFill>
      <xdr:spPr>
        <a:xfrm>
          <a:off x="676275" y="45129450"/>
          <a:ext cx="5410200" cy="504825"/>
        </a:xfrm>
        <a:prstGeom prst="rect">
          <a:avLst/>
        </a:prstGeom>
      </xdr:spPr>
    </xdr:pic>
    <xdr:clientData/>
  </xdr:oneCellAnchor>
  <xdr:oneCellAnchor>
    <xdr:from>
      <xdr:col>1</xdr:col>
      <xdr:colOff>66675</xdr:colOff>
      <xdr:row>310</xdr:row>
      <xdr:rowOff>85725</xdr:rowOff>
    </xdr:from>
    <xdr:ext cx="5410200" cy="523875"/>
    <xdr:pic>
      <xdr:nvPicPr>
        <xdr:cNvPr id="18" name="Picture 1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65243" r="28102" b="27595"/>
        <a:stretch/>
      </xdr:blipFill>
      <xdr:spPr>
        <a:xfrm>
          <a:off x="676275" y="44472225"/>
          <a:ext cx="5410200" cy="523875"/>
        </a:xfrm>
        <a:prstGeom prst="rect">
          <a:avLst/>
        </a:prstGeom>
      </xdr:spPr>
    </xdr:pic>
    <xdr:clientData/>
  </xdr:oneCellAnchor>
  <xdr:oneCellAnchor>
    <xdr:from>
      <xdr:col>1</xdr:col>
      <xdr:colOff>19050</xdr:colOff>
      <xdr:row>304</xdr:row>
      <xdr:rowOff>47625</xdr:rowOff>
    </xdr:from>
    <xdr:ext cx="5429250" cy="304800"/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3" t="43626" r="27956" b="52207"/>
        <a:stretch/>
      </xdr:blipFill>
      <xdr:spPr>
        <a:xfrm>
          <a:off x="628650" y="43291125"/>
          <a:ext cx="5429250" cy="304800"/>
        </a:xfrm>
        <a:prstGeom prst="rect">
          <a:avLst/>
        </a:prstGeom>
      </xdr:spPr>
    </xdr:pic>
    <xdr:clientData/>
  </xdr:oneCellAnchor>
  <xdr:oneCellAnchor>
    <xdr:from>
      <xdr:col>3</xdr:col>
      <xdr:colOff>28576</xdr:colOff>
      <xdr:row>336</xdr:row>
      <xdr:rowOff>66675</xdr:rowOff>
    </xdr:from>
    <xdr:ext cx="3228974" cy="8561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1857376" y="494061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𝑝𝑒𝑛𝑦𝑒𝑏𝑢𝑡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1857376" y="494061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i="0"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US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2000" b="0" i="0">
                  <a:latin typeface="Cambria Math" panose="02040503050406030204" pitchFamily="18" charset="0"/>
                </a:rPr>
                <a:t>𝑝𝑒𝑛𝑦𝑒𝑏𝑢𝑡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</xdr:col>
      <xdr:colOff>66675</xdr:colOff>
      <xdr:row>390</xdr:row>
      <xdr:rowOff>171450</xdr:rowOff>
    </xdr:from>
    <xdr:ext cx="5410200" cy="504825"/>
    <xdr:pic>
      <xdr:nvPicPr>
        <xdr:cNvPr id="21" name="Picture 20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79046" r="28102" b="14052"/>
        <a:stretch/>
      </xdr:blipFill>
      <xdr:spPr>
        <a:xfrm>
          <a:off x="676275" y="59797950"/>
          <a:ext cx="5410200" cy="504825"/>
        </a:xfrm>
        <a:prstGeom prst="rect">
          <a:avLst/>
        </a:prstGeom>
      </xdr:spPr>
    </xdr:pic>
    <xdr:clientData/>
  </xdr:oneCellAnchor>
  <xdr:oneCellAnchor>
    <xdr:from>
      <xdr:col>1</xdr:col>
      <xdr:colOff>66675</xdr:colOff>
      <xdr:row>387</xdr:row>
      <xdr:rowOff>85725</xdr:rowOff>
    </xdr:from>
    <xdr:ext cx="5410200" cy="523875"/>
    <xdr:pic>
      <xdr:nvPicPr>
        <xdr:cNvPr id="22" name="Picture 21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65243" r="28102" b="27595"/>
        <a:stretch/>
      </xdr:blipFill>
      <xdr:spPr>
        <a:xfrm>
          <a:off x="676275" y="59140725"/>
          <a:ext cx="5410200" cy="523875"/>
        </a:xfrm>
        <a:prstGeom prst="rect">
          <a:avLst/>
        </a:prstGeom>
      </xdr:spPr>
    </xdr:pic>
    <xdr:clientData/>
  </xdr:oneCellAnchor>
  <xdr:oneCellAnchor>
    <xdr:from>
      <xdr:col>1</xdr:col>
      <xdr:colOff>19050</xdr:colOff>
      <xdr:row>381</xdr:row>
      <xdr:rowOff>47625</xdr:rowOff>
    </xdr:from>
    <xdr:ext cx="5429250" cy="304800"/>
    <xdr:pic>
      <xdr:nvPicPr>
        <xdr:cNvPr id="23" name="Picture 2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3" t="43626" r="27956" b="52207"/>
        <a:stretch/>
      </xdr:blipFill>
      <xdr:spPr>
        <a:xfrm>
          <a:off x="628650" y="57959625"/>
          <a:ext cx="5429250" cy="3048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219074</xdr:colOff>
      <xdr:row>2</xdr:row>
      <xdr:rowOff>161924</xdr:rowOff>
    </xdr:from>
    <xdr:to>
      <xdr:col>15</xdr:col>
      <xdr:colOff>594512</xdr:colOff>
      <xdr:row>6</xdr:row>
      <xdr:rowOff>9525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824" t="44667" r="54972" b="51166"/>
        <a:stretch/>
      </xdr:blipFill>
      <xdr:spPr>
        <a:xfrm>
          <a:off x="6762749" y="542924"/>
          <a:ext cx="3690138" cy="609601"/>
        </a:xfrm>
        <a:prstGeom prst="rect">
          <a:avLst/>
        </a:prstGeom>
      </xdr:spPr>
    </xdr:pic>
    <xdr:clientData/>
  </xdr:twoCellAnchor>
  <xdr:oneCellAnchor>
    <xdr:from>
      <xdr:col>3</xdr:col>
      <xdr:colOff>28576</xdr:colOff>
      <xdr:row>27</xdr:row>
      <xdr:rowOff>66675</xdr:rowOff>
    </xdr:from>
    <xdr:ext cx="3228974" cy="8561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305051" y="52101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𝑝𝑒𝑛𝑦𝑒𝑏𝑢𝑡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305051" y="52101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i="0"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US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2000" b="0" i="0">
                  <a:latin typeface="Cambria Math" panose="02040503050406030204" pitchFamily="18" charset="0"/>
                </a:rPr>
                <a:t>𝑝𝑒𝑛𝑦𝑒𝑏𝑢𝑡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5</xdr:col>
      <xdr:colOff>0</xdr:colOff>
      <xdr:row>13</xdr:row>
      <xdr:rowOff>0</xdr:rowOff>
    </xdr:from>
    <xdr:ext cx="986039" cy="672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495675" y="2476500"/>
              <a:ext cx="986039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𝑚</m:t>
                        </m:r>
                      </m:sup>
                      <m:e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495675" y="2476500"/>
              <a:ext cx="986039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</a:rPr>
                <a:t>∑</a:t>
              </a:r>
              <a:r>
                <a:rPr lang="en-US" sz="1600" b="0" i="0">
                  <a:latin typeface="Cambria Math" panose="02040503050406030204" pitchFamily="18" charset="0"/>
                </a:rPr>
                <a:t>_(𝑘=1)^𝑚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 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n-US" sz="1600"/>
            </a:p>
          </xdr:txBody>
        </xdr:sp>
      </mc:Fallback>
    </mc:AlternateContent>
    <xdr:clientData/>
  </xdr:oneCellAnchor>
  <xdr:twoCellAnchor editAs="oneCell">
    <xdr:from>
      <xdr:col>1</xdr:col>
      <xdr:colOff>66675</xdr:colOff>
      <xdr:row>65</xdr:row>
      <xdr:rowOff>171450</xdr:rowOff>
    </xdr:from>
    <xdr:to>
      <xdr:col>9</xdr:col>
      <xdr:colOff>149802</xdr:colOff>
      <xdr:row>68</xdr:row>
      <xdr:rowOff>104775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79046" r="28102" b="14052"/>
        <a:stretch/>
      </xdr:blipFill>
      <xdr:spPr>
        <a:xfrm>
          <a:off x="676275" y="15411450"/>
          <a:ext cx="5407602" cy="5048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62</xdr:row>
      <xdr:rowOff>85725</xdr:rowOff>
    </xdr:from>
    <xdr:to>
      <xdr:col>9</xdr:col>
      <xdr:colOff>149802</xdr:colOff>
      <xdr:row>65</xdr:row>
      <xdr:rowOff>38100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65243" r="28102" b="27595"/>
        <a:stretch/>
      </xdr:blipFill>
      <xdr:spPr>
        <a:xfrm>
          <a:off x="676275" y="14754225"/>
          <a:ext cx="5407602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56</xdr:row>
      <xdr:rowOff>47625</xdr:rowOff>
    </xdr:from>
    <xdr:to>
      <xdr:col>9</xdr:col>
      <xdr:colOff>121227</xdr:colOff>
      <xdr:row>57</xdr:row>
      <xdr:rowOff>161925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3" t="43626" r="27956" b="52207"/>
        <a:stretch/>
      </xdr:blipFill>
      <xdr:spPr>
        <a:xfrm>
          <a:off x="628650" y="13573125"/>
          <a:ext cx="5426652" cy="304800"/>
        </a:xfrm>
        <a:prstGeom prst="rect">
          <a:avLst/>
        </a:prstGeom>
      </xdr:spPr>
    </xdr:pic>
    <xdr:clientData/>
  </xdr:twoCellAnchor>
  <xdr:oneCellAnchor>
    <xdr:from>
      <xdr:col>3</xdr:col>
      <xdr:colOff>28576</xdr:colOff>
      <xdr:row>81</xdr:row>
      <xdr:rowOff>66675</xdr:rowOff>
    </xdr:from>
    <xdr:ext cx="3228974" cy="8561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305051" y="200691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𝑝𝑒𝑛𝑦𝑒𝑏𝑢𝑡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305051" y="200691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i="0"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US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2000" b="0" i="0">
                  <a:latin typeface="Cambria Math" panose="02040503050406030204" pitchFamily="18" charset="0"/>
                </a:rPr>
                <a:t>𝑝𝑒𝑛𝑦𝑒𝑏𝑢𝑡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0</xdr:col>
      <xdr:colOff>556532</xdr:colOff>
      <xdr:row>143</xdr:row>
      <xdr:rowOff>171450</xdr:rowOff>
    </xdr:from>
    <xdr:ext cx="5410200" cy="504825"/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79046" r="28102" b="14052"/>
        <a:stretch/>
      </xdr:blipFill>
      <xdr:spPr>
        <a:xfrm>
          <a:off x="556532" y="31984950"/>
          <a:ext cx="5410200" cy="504825"/>
        </a:xfrm>
        <a:prstGeom prst="rect">
          <a:avLst/>
        </a:prstGeom>
      </xdr:spPr>
    </xdr:pic>
    <xdr:clientData/>
  </xdr:oneCellAnchor>
  <xdr:oneCellAnchor>
    <xdr:from>
      <xdr:col>1</xdr:col>
      <xdr:colOff>12246</xdr:colOff>
      <xdr:row>139</xdr:row>
      <xdr:rowOff>140153</xdr:rowOff>
    </xdr:from>
    <xdr:ext cx="5410200" cy="523875"/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65243" r="28102" b="27595"/>
        <a:stretch/>
      </xdr:blipFill>
      <xdr:spPr>
        <a:xfrm>
          <a:off x="621846" y="31191653"/>
          <a:ext cx="5410200" cy="523875"/>
        </a:xfrm>
        <a:prstGeom prst="rect">
          <a:avLst/>
        </a:prstGeom>
      </xdr:spPr>
    </xdr:pic>
    <xdr:clientData/>
  </xdr:oneCellAnchor>
  <xdr:oneCellAnchor>
    <xdr:from>
      <xdr:col>1</xdr:col>
      <xdr:colOff>19050</xdr:colOff>
      <xdr:row>126</xdr:row>
      <xdr:rowOff>47625</xdr:rowOff>
    </xdr:from>
    <xdr:ext cx="5429250" cy="304800"/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3" t="43626" r="27956" b="52207"/>
        <a:stretch/>
      </xdr:blipFill>
      <xdr:spPr>
        <a:xfrm>
          <a:off x="628650" y="28622625"/>
          <a:ext cx="5429250" cy="304800"/>
        </a:xfrm>
        <a:prstGeom prst="rect">
          <a:avLst/>
        </a:prstGeom>
      </xdr:spPr>
    </xdr:pic>
    <xdr:clientData/>
  </xdr:oneCellAnchor>
  <xdr:oneCellAnchor>
    <xdr:from>
      <xdr:col>3</xdr:col>
      <xdr:colOff>28576</xdr:colOff>
      <xdr:row>158</xdr:row>
      <xdr:rowOff>66675</xdr:rowOff>
    </xdr:from>
    <xdr:ext cx="3228974" cy="8561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2305051" y="347376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𝑝𝑒𝑛𝑦𝑒𝑏𝑢𝑡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305051" y="347376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i="0"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US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2000" b="0" i="0">
                  <a:latin typeface="Cambria Math" panose="02040503050406030204" pitchFamily="18" charset="0"/>
                </a:rPr>
                <a:t>𝑝𝑒𝑛𝑦𝑒𝑏𝑢𝑡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</xdr:col>
      <xdr:colOff>66675</xdr:colOff>
      <xdr:row>212</xdr:row>
      <xdr:rowOff>171450</xdr:rowOff>
    </xdr:from>
    <xdr:ext cx="5410200" cy="504825"/>
    <xdr:pic>
      <xdr:nvPicPr>
        <xdr:cNvPr id="13" name="Picture 1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79046" r="28102" b="14052"/>
        <a:stretch/>
      </xdr:blipFill>
      <xdr:spPr>
        <a:xfrm>
          <a:off x="676275" y="45129450"/>
          <a:ext cx="5410200" cy="504825"/>
        </a:xfrm>
        <a:prstGeom prst="rect">
          <a:avLst/>
        </a:prstGeom>
      </xdr:spPr>
    </xdr:pic>
    <xdr:clientData/>
  </xdr:oneCellAnchor>
  <xdr:oneCellAnchor>
    <xdr:from>
      <xdr:col>1</xdr:col>
      <xdr:colOff>12247</xdr:colOff>
      <xdr:row>215</xdr:row>
      <xdr:rowOff>112939</xdr:rowOff>
    </xdr:from>
    <xdr:ext cx="5410200" cy="523875"/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65243" r="28102" b="27595"/>
        <a:stretch/>
      </xdr:blipFill>
      <xdr:spPr>
        <a:xfrm>
          <a:off x="621847" y="45642439"/>
          <a:ext cx="5410200" cy="523875"/>
        </a:xfrm>
        <a:prstGeom prst="rect">
          <a:avLst/>
        </a:prstGeom>
      </xdr:spPr>
    </xdr:pic>
    <xdr:clientData/>
  </xdr:oneCellAnchor>
  <xdr:oneCellAnchor>
    <xdr:from>
      <xdr:col>1</xdr:col>
      <xdr:colOff>19050</xdr:colOff>
      <xdr:row>203</xdr:row>
      <xdr:rowOff>47625</xdr:rowOff>
    </xdr:from>
    <xdr:ext cx="5429250" cy="304800"/>
    <xdr:pic>
      <xdr:nvPicPr>
        <xdr:cNvPr id="15" name="Picture 1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3" t="43626" r="27956" b="52207"/>
        <a:stretch/>
      </xdr:blipFill>
      <xdr:spPr>
        <a:xfrm>
          <a:off x="628650" y="43291125"/>
          <a:ext cx="5429250" cy="304800"/>
        </a:xfrm>
        <a:prstGeom prst="rect">
          <a:avLst/>
        </a:prstGeom>
      </xdr:spPr>
    </xdr:pic>
    <xdr:clientData/>
  </xdr:oneCellAnchor>
  <xdr:oneCellAnchor>
    <xdr:from>
      <xdr:col>3</xdr:col>
      <xdr:colOff>28576</xdr:colOff>
      <xdr:row>251</xdr:row>
      <xdr:rowOff>66675</xdr:rowOff>
    </xdr:from>
    <xdr:ext cx="3228974" cy="8561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2305051" y="524541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𝑝𝑒𝑛𝑦𝑒𝑏𝑢𝑡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2305051" y="524541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i="0"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US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2000" b="0" i="0">
                  <a:latin typeface="Cambria Math" panose="02040503050406030204" pitchFamily="18" charset="0"/>
                </a:rPr>
                <a:t>𝑝𝑒𝑛𝑦𝑒𝑏𝑢𝑡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</xdr:col>
      <xdr:colOff>66675</xdr:colOff>
      <xdr:row>305</xdr:row>
      <xdr:rowOff>171450</xdr:rowOff>
    </xdr:from>
    <xdr:ext cx="5410200" cy="504825"/>
    <xdr:pic>
      <xdr:nvPicPr>
        <xdr:cNvPr id="17" name="Picture 16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79046" r="28102" b="14052"/>
        <a:stretch/>
      </xdr:blipFill>
      <xdr:spPr>
        <a:xfrm>
          <a:off x="676275" y="62845950"/>
          <a:ext cx="5410200" cy="504825"/>
        </a:xfrm>
        <a:prstGeom prst="rect">
          <a:avLst/>
        </a:prstGeom>
      </xdr:spPr>
    </xdr:pic>
    <xdr:clientData/>
  </xdr:oneCellAnchor>
  <xdr:oneCellAnchor>
    <xdr:from>
      <xdr:col>1</xdr:col>
      <xdr:colOff>66675</xdr:colOff>
      <xdr:row>302</xdr:row>
      <xdr:rowOff>85725</xdr:rowOff>
    </xdr:from>
    <xdr:ext cx="5410200" cy="523875"/>
    <xdr:pic>
      <xdr:nvPicPr>
        <xdr:cNvPr id="18" name="Picture 1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65243" r="28102" b="27595"/>
        <a:stretch/>
      </xdr:blipFill>
      <xdr:spPr>
        <a:xfrm>
          <a:off x="676275" y="62188725"/>
          <a:ext cx="5410200" cy="523875"/>
        </a:xfrm>
        <a:prstGeom prst="rect">
          <a:avLst/>
        </a:prstGeom>
      </xdr:spPr>
    </xdr:pic>
    <xdr:clientData/>
  </xdr:oneCellAnchor>
  <xdr:oneCellAnchor>
    <xdr:from>
      <xdr:col>1</xdr:col>
      <xdr:colOff>19050</xdr:colOff>
      <xdr:row>296</xdr:row>
      <xdr:rowOff>47625</xdr:rowOff>
    </xdr:from>
    <xdr:ext cx="5429250" cy="304800"/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3" t="43626" r="27956" b="52207"/>
        <a:stretch/>
      </xdr:blipFill>
      <xdr:spPr>
        <a:xfrm>
          <a:off x="628650" y="61007625"/>
          <a:ext cx="5429250" cy="304800"/>
        </a:xfrm>
        <a:prstGeom prst="rect">
          <a:avLst/>
        </a:prstGeom>
      </xdr:spPr>
    </xdr:pic>
    <xdr:clientData/>
  </xdr:oneCellAnchor>
  <xdr:oneCellAnchor>
    <xdr:from>
      <xdr:col>3</xdr:col>
      <xdr:colOff>28576</xdr:colOff>
      <xdr:row>328</xdr:row>
      <xdr:rowOff>66675</xdr:rowOff>
    </xdr:from>
    <xdr:ext cx="3228974" cy="8561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2305051" y="671226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𝑝𝑒𝑛𝑦𝑒𝑏𝑢𝑡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2305051" y="671226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i="0"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US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2000" b="0" i="0">
                  <a:latin typeface="Cambria Math" panose="02040503050406030204" pitchFamily="18" charset="0"/>
                </a:rPr>
                <a:t>𝑝𝑒𝑛𝑦𝑒𝑏𝑢𝑡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</xdr:col>
      <xdr:colOff>66675</xdr:colOff>
      <xdr:row>382</xdr:row>
      <xdr:rowOff>171450</xdr:rowOff>
    </xdr:from>
    <xdr:ext cx="5410200" cy="504825"/>
    <xdr:pic>
      <xdr:nvPicPr>
        <xdr:cNvPr id="21" name="Picture 20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79046" r="28102" b="14052"/>
        <a:stretch/>
      </xdr:blipFill>
      <xdr:spPr>
        <a:xfrm>
          <a:off x="676275" y="77514450"/>
          <a:ext cx="5410200" cy="504825"/>
        </a:xfrm>
        <a:prstGeom prst="rect">
          <a:avLst/>
        </a:prstGeom>
      </xdr:spPr>
    </xdr:pic>
    <xdr:clientData/>
  </xdr:oneCellAnchor>
  <xdr:oneCellAnchor>
    <xdr:from>
      <xdr:col>1</xdr:col>
      <xdr:colOff>66675</xdr:colOff>
      <xdr:row>379</xdr:row>
      <xdr:rowOff>85725</xdr:rowOff>
    </xdr:from>
    <xdr:ext cx="5410200" cy="523875"/>
    <xdr:pic>
      <xdr:nvPicPr>
        <xdr:cNvPr id="22" name="Picture 21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65243" r="28102" b="27595"/>
        <a:stretch/>
      </xdr:blipFill>
      <xdr:spPr>
        <a:xfrm>
          <a:off x="676275" y="76857225"/>
          <a:ext cx="5410200" cy="523875"/>
        </a:xfrm>
        <a:prstGeom prst="rect">
          <a:avLst/>
        </a:prstGeom>
      </xdr:spPr>
    </xdr:pic>
    <xdr:clientData/>
  </xdr:oneCellAnchor>
  <xdr:oneCellAnchor>
    <xdr:from>
      <xdr:col>1</xdr:col>
      <xdr:colOff>19050</xdr:colOff>
      <xdr:row>373</xdr:row>
      <xdr:rowOff>47625</xdr:rowOff>
    </xdr:from>
    <xdr:ext cx="5429250" cy="304800"/>
    <xdr:pic>
      <xdr:nvPicPr>
        <xdr:cNvPr id="23" name="Picture 2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3" t="43626" r="27956" b="52207"/>
        <a:stretch/>
      </xdr:blipFill>
      <xdr:spPr>
        <a:xfrm>
          <a:off x="628650" y="75676125"/>
          <a:ext cx="5429250" cy="30480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16</xdr:row>
      <xdr:rowOff>0</xdr:rowOff>
    </xdr:from>
    <xdr:ext cx="986039" cy="672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438400" y="3048000"/>
              <a:ext cx="986039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𝑚</m:t>
                        </m:r>
                      </m:sup>
                      <m:e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438400" y="3048000"/>
              <a:ext cx="986039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</a:rPr>
                <a:t>∑</a:t>
              </a:r>
              <a:r>
                <a:rPr lang="en-US" sz="1600" b="0" i="0">
                  <a:latin typeface="Cambria Math" panose="02040503050406030204" pitchFamily="18" charset="0"/>
                </a:rPr>
                <a:t>_(𝑘=1)^𝑚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 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4</xdr:col>
      <xdr:colOff>123825</xdr:colOff>
      <xdr:row>26</xdr:row>
      <xdr:rowOff>123825</xdr:rowOff>
    </xdr:from>
    <xdr:ext cx="2095500" cy="8561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562225" y="5076825"/>
              <a:ext cx="2095500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𝑝𝑒𝑛𝑦𝑒𝑏𝑢𝑡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562225" y="5076825"/>
              <a:ext cx="2095500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i="0"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US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2000" b="0" i="0">
                  <a:latin typeface="Cambria Math" panose="02040503050406030204" pitchFamily="18" charset="0"/>
                </a:rPr>
                <a:t>𝑝𝑒𝑛𝑦𝑒𝑏𝑢𝑡</a:t>
              </a:r>
              <a:endParaRPr lang="en-US" sz="1600"/>
            </a:p>
          </xdr:txBody>
        </xdr:sp>
      </mc:Fallback>
    </mc:AlternateContent>
    <xdr:clientData/>
  </xdr:oneCellAnchor>
  <xdr:twoCellAnchor editAs="oneCell">
    <xdr:from>
      <xdr:col>2</xdr:col>
      <xdr:colOff>66675</xdr:colOff>
      <xdr:row>80</xdr:row>
      <xdr:rowOff>171450</xdr:rowOff>
    </xdr:from>
    <xdr:to>
      <xdr:col>10</xdr:col>
      <xdr:colOff>247773</xdr:colOff>
      <xdr:row>83</xdr:row>
      <xdr:rowOff>104775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312" t="79046" r="28102" b="14052"/>
        <a:stretch/>
      </xdr:blipFill>
      <xdr:spPr>
        <a:xfrm>
          <a:off x="676275" y="13506450"/>
          <a:ext cx="5407602" cy="504825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77</xdr:row>
      <xdr:rowOff>85725</xdr:rowOff>
    </xdr:from>
    <xdr:to>
      <xdr:col>10</xdr:col>
      <xdr:colOff>247773</xdr:colOff>
      <xdr:row>80</xdr:row>
      <xdr:rowOff>38100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312" t="65243" r="28102" b="27595"/>
        <a:stretch/>
      </xdr:blipFill>
      <xdr:spPr>
        <a:xfrm>
          <a:off x="676275" y="12849225"/>
          <a:ext cx="5407602" cy="52387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71</xdr:row>
      <xdr:rowOff>47625</xdr:rowOff>
    </xdr:from>
    <xdr:to>
      <xdr:col>10</xdr:col>
      <xdr:colOff>219198</xdr:colOff>
      <xdr:row>72</xdr:row>
      <xdr:rowOff>161925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313" t="43626" r="27956" b="52207"/>
        <a:stretch/>
      </xdr:blipFill>
      <xdr:spPr>
        <a:xfrm>
          <a:off x="628650" y="11668125"/>
          <a:ext cx="5426652" cy="304800"/>
        </a:xfrm>
        <a:prstGeom prst="rect">
          <a:avLst/>
        </a:prstGeom>
      </xdr:spPr>
    </xdr:pic>
    <xdr:clientData/>
  </xdr:twoCellAnchor>
  <xdr:oneCellAnchor>
    <xdr:from>
      <xdr:col>4</xdr:col>
      <xdr:colOff>123825</xdr:colOff>
      <xdr:row>89</xdr:row>
      <xdr:rowOff>123825</xdr:rowOff>
    </xdr:from>
    <xdr:ext cx="2095500" cy="8561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755106" y="5076825"/>
              <a:ext cx="2095500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𝑝𝑒𝑛𝑦𝑒𝑏𝑢𝑡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755106" y="5076825"/>
              <a:ext cx="2095500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i="0"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US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2000" b="0" i="0">
                  <a:latin typeface="Cambria Math" panose="02040503050406030204" pitchFamily="18" charset="0"/>
                </a:rPr>
                <a:t>𝑝𝑒𝑛𝑦𝑒𝑏𝑢𝑡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16</xdr:col>
      <xdr:colOff>258877</xdr:colOff>
      <xdr:row>142</xdr:row>
      <xdr:rowOff>37080</xdr:rowOff>
    </xdr:from>
    <xdr:ext cx="5390933" cy="504825"/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312" t="79046" r="28102" b="14052"/>
        <a:stretch/>
      </xdr:blipFill>
      <xdr:spPr>
        <a:xfrm>
          <a:off x="10641127" y="27101687"/>
          <a:ext cx="5390933" cy="504825"/>
        </a:xfrm>
        <a:prstGeom prst="rect">
          <a:avLst/>
        </a:prstGeom>
      </xdr:spPr>
    </xdr:pic>
    <xdr:clientData/>
  </xdr:oneCellAnchor>
  <xdr:oneCellAnchor>
    <xdr:from>
      <xdr:col>16</xdr:col>
      <xdr:colOff>49668</xdr:colOff>
      <xdr:row>138</xdr:row>
      <xdr:rowOff>180974</xdr:rowOff>
    </xdr:from>
    <xdr:ext cx="5390933" cy="523875"/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312" t="65243" r="28102" b="27595"/>
        <a:stretch/>
      </xdr:blipFill>
      <xdr:spPr>
        <a:xfrm>
          <a:off x="10431918" y="26483581"/>
          <a:ext cx="5390933" cy="523875"/>
        </a:xfrm>
        <a:prstGeom prst="rect">
          <a:avLst/>
        </a:prstGeom>
      </xdr:spPr>
    </xdr:pic>
    <xdr:clientData/>
  </xdr:oneCellAnchor>
  <xdr:oneCellAnchor>
    <xdr:from>
      <xdr:col>1</xdr:col>
      <xdr:colOff>244187</xdr:colOff>
      <xdr:row>133</xdr:row>
      <xdr:rowOff>186169</xdr:rowOff>
    </xdr:from>
    <xdr:ext cx="5409983" cy="304800"/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313" t="43626" r="27956" b="52207"/>
        <a:stretch/>
      </xdr:blipFill>
      <xdr:spPr>
        <a:xfrm>
          <a:off x="850323" y="25522669"/>
          <a:ext cx="5409983" cy="304800"/>
        </a:xfrm>
        <a:prstGeom prst="rect">
          <a:avLst/>
        </a:prstGeom>
      </xdr:spPr>
    </xdr:pic>
    <xdr:clientData/>
  </xdr:oneCellAnchor>
  <xdr:oneCellAnchor>
    <xdr:from>
      <xdr:col>4</xdr:col>
      <xdr:colOff>123825</xdr:colOff>
      <xdr:row>160</xdr:row>
      <xdr:rowOff>123825</xdr:rowOff>
    </xdr:from>
    <xdr:ext cx="2095500" cy="8561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2926896" y="17078325"/>
              <a:ext cx="2095500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𝑝𝑒𝑛𝑦𝑒𝑏𝑢𝑡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2926896" y="17078325"/>
              <a:ext cx="2095500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i="0"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US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2000" b="0" i="0">
                  <a:latin typeface="Cambria Math" panose="02040503050406030204" pitchFamily="18" charset="0"/>
                </a:rPr>
                <a:t>𝑝𝑒𝑛𝑦𝑒𝑏𝑢𝑡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2</xdr:col>
      <xdr:colOff>735127</xdr:colOff>
      <xdr:row>227</xdr:row>
      <xdr:rowOff>186759</xdr:rowOff>
    </xdr:from>
    <xdr:ext cx="5390933" cy="504825"/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312" t="79046" r="28102" b="14052"/>
        <a:stretch/>
      </xdr:blipFill>
      <xdr:spPr>
        <a:xfrm>
          <a:off x="1959770" y="43511902"/>
          <a:ext cx="5390933" cy="504825"/>
        </a:xfrm>
        <a:prstGeom prst="rect">
          <a:avLst/>
        </a:prstGeom>
      </xdr:spPr>
    </xdr:pic>
    <xdr:clientData/>
  </xdr:oneCellAnchor>
  <xdr:oneCellAnchor>
    <xdr:from>
      <xdr:col>2</xdr:col>
      <xdr:colOff>757239</xdr:colOff>
      <xdr:row>225</xdr:row>
      <xdr:rowOff>44902</xdr:rowOff>
    </xdr:from>
    <xdr:ext cx="5390933" cy="523875"/>
    <xdr:pic>
      <xdr:nvPicPr>
        <xdr:cNvPr id="13" name="Picture 1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312" t="65243" r="28102" b="27595"/>
        <a:stretch/>
      </xdr:blipFill>
      <xdr:spPr>
        <a:xfrm>
          <a:off x="1981882" y="42989045"/>
          <a:ext cx="5390933" cy="523875"/>
        </a:xfrm>
        <a:prstGeom prst="rect">
          <a:avLst/>
        </a:prstGeom>
      </xdr:spPr>
    </xdr:pic>
    <xdr:clientData/>
  </xdr:oneCellAnchor>
  <xdr:oneCellAnchor>
    <xdr:from>
      <xdr:col>1</xdr:col>
      <xdr:colOff>244187</xdr:colOff>
      <xdr:row>204</xdr:row>
      <xdr:rowOff>186169</xdr:rowOff>
    </xdr:from>
    <xdr:ext cx="5409983" cy="304800"/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313" t="43626" r="27956" b="52207"/>
        <a:stretch/>
      </xdr:blipFill>
      <xdr:spPr>
        <a:xfrm>
          <a:off x="856508" y="25522669"/>
          <a:ext cx="5409983" cy="30480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24</xdr:row>
      <xdr:rowOff>28575</xdr:rowOff>
    </xdr:from>
    <xdr:ext cx="986039" cy="672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048000" y="4600575"/>
              <a:ext cx="986039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𝑚</m:t>
                        </m:r>
                      </m:sup>
                      <m:e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048000" y="4600575"/>
              <a:ext cx="986039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</a:rPr>
                <a:t>∑</a:t>
              </a:r>
              <a:r>
                <a:rPr lang="en-US" sz="1600" b="0" i="0">
                  <a:latin typeface="Cambria Math" panose="02040503050406030204" pitchFamily="18" charset="0"/>
                </a:rPr>
                <a:t>_(𝑘=1)^𝑚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 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2</xdr:col>
      <xdr:colOff>314325</xdr:colOff>
      <xdr:row>29</xdr:row>
      <xdr:rowOff>0</xdr:rowOff>
    </xdr:from>
    <xdr:ext cx="3899647" cy="9133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533525" y="5524500"/>
              <a:ext cx="3899647" cy="9133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𝑝𝑒𝑛𝑦𝑒𝑏𝑢𝑡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533525" y="5524500"/>
              <a:ext cx="3899647" cy="9133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i="0"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US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2000" b="0" i="0">
                  <a:latin typeface="Cambria Math" panose="02040503050406030204" pitchFamily="18" charset="0"/>
                </a:rPr>
                <a:t>𝑝𝑒𝑛𝑦𝑒𝑏𝑢𝑡</a:t>
              </a:r>
              <a:endParaRPr lang="en-US" sz="1600"/>
            </a:p>
          </xdr:txBody>
        </xdr:sp>
      </mc:Fallback>
    </mc:AlternateContent>
    <xdr:clientData/>
  </xdr:oneCellAnchor>
  <xdr:twoCellAnchor editAs="oneCell">
    <xdr:from>
      <xdr:col>8</xdr:col>
      <xdr:colOff>0</xdr:colOff>
      <xdr:row>24</xdr:row>
      <xdr:rowOff>0</xdr:rowOff>
    </xdr:from>
    <xdr:to>
      <xdr:col>19</xdr:col>
      <xdr:colOff>4482</xdr:colOff>
      <xdr:row>27</xdr:row>
      <xdr:rowOff>22413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193" t="53163" r="31350" b="38717"/>
        <a:stretch/>
      </xdr:blipFill>
      <xdr:spPr>
        <a:xfrm>
          <a:off x="4876800" y="4572000"/>
          <a:ext cx="6824382" cy="593913"/>
        </a:xfrm>
        <a:prstGeom prst="rect">
          <a:avLst/>
        </a:prstGeom>
      </xdr:spPr>
    </xdr:pic>
    <xdr:clientData/>
  </xdr:twoCellAnchor>
  <xdr:twoCellAnchor editAs="oneCell">
    <xdr:from>
      <xdr:col>8</xdr:col>
      <xdr:colOff>224120</xdr:colOff>
      <xdr:row>27</xdr:row>
      <xdr:rowOff>89649</xdr:rowOff>
    </xdr:from>
    <xdr:to>
      <xdr:col>17</xdr:col>
      <xdr:colOff>172572</xdr:colOff>
      <xdr:row>33</xdr:row>
      <xdr:rowOff>78443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234" t="22673" r="27990" b="61853"/>
        <a:stretch/>
      </xdr:blipFill>
      <xdr:spPr>
        <a:xfrm>
          <a:off x="5100920" y="5233149"/>
          <a:ext cx="5434852" cy="113179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10</xdr:col>
      <xdr:colOff>391645</xdr:colOff>
      <xdr:row>223</xdr:row>
      <xdr:rowOff>95925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6623" t="44124" r="59086" b="39177"/>
        <a:stretch/>
      </xdr:blipFill>
      <xdr:spPr>
        <a:xfrm>
          <a:off x="2457450" y="63560325"/>
          <a:ext cx="4211170" cy="1619925"/>
        </a:xfrm>
        <a:prstGeom prst="rect">
          <a:avLst/>
        </a:prstGeom>
      </xdr:spPr>
    </xdr:pic>
    <xdr:clientData/>
  </xdr:twoCellAnchor>
  <xdr:twoCellAnchor editAs="oneCell">
    <xdr:from>
      <xdr:col>11</xdr:col>
      <xdr:colOff>123266</xdr:colOff>
      <xdr:row>220</xdr:row>
      <xdr:rowOff>0</xdr:rowOff>
    </xdr:from>
    <xdr:to>
      <xdr:col>13</xdr:col>
      <xdr:colOff>575983</xdr:colOff>
      <xdr:row>221</xdr:row>
      <xdr:rowOff>123265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6882" t="48260" r="70284" b="47451"/>
        <a:stretch/>
      </xdr:blipFill>
      <xdr:spPr>
        <a:xfrm>
          <a:off x="7371791" y="64512825"/>
          <a:ext cx="1671917" cy="31376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10</xdr:col>
      <xdr:colOff>391645</xdr:colOff>
      <xdr:row>223</xdr:row>
      <xdr:rowOff>95925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6623" t="44124" r="59086" b="39177"/>
        <a:stretch/>
      </xdr:blipFill>
      <xdr:spPr>
        <a:xfrm>
          <a:off x="2457450" y="63560325"/>
          <a:ext cx="4211170" cy="1619925"/>
        </a:xfrm>
        <a:prstGeom prst="rect">
          <a:avLst/>
        </a:prstGeom>
      </xdr:spPr>
    </xdr:pic>
    <xdr:clientData/>
  </xdr:twoCellAnchor>
  <xdr:twoCellAnchor editAs="oneCell">
    <xdr:from>
      <xdr:col>11</xdr:col>
      <xdr:colOff>123266</xdr:colOff>
      <xdr:row>220</xdr:row>
      <xdr:rowOff>0</xdr:rowOff>
    </xdr:from>
    <xdr:to>
      <xdr:col>13</xdr:col>
      <xdr:colOff>575983</xdr:colOff>
      <xdr:row>221</xdr:row>
      <xdr:rowOff>123265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6882" t="48260" r="70284" b="47451"/>
        <a:stretch/>
      </xdr:blipFill>
      <xdr:spPr>
        <a:xfrm>
          <a:off x="7371791" y="64512825"/>
          <a:ext cx="1671917" cy="313765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88</xdr:row>
      <xdr:rowOff>28575</xdr:rowOff>
    </xdr:from>
    <xdr:ext cx="986039" cy="672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048000" y="4600575"/>
              <a:ext cx="986039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𝑚</m:t>
                        </m:r>
                      </m:sup>
                      <m:e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048000" y="4600575"/>
              <a:ext cx="986039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</a:rPr>
                <a:t>∑</a:t>
              </a:r>
              <a:r>
                <a:rPr lang="en-US" sz="1600" b="0" i="0">
                  <a:latin typeface="Cambria Math" panose="02040503050406030204" pitchFamily="18" charset="0"/>
                </a:rPr>
                <a:t>_(𝑘=1)^𝑚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 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2</xdr:col>
      <xdr:colOff>314325</xdr:colOff>
      <xdr:row>93</xdr:row>
      <xdr:rowOff>0</xdr:rowOff>
    </xdr:from>
    <xdr:ext cx="3899647" cy="9133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533525" y="5524500"/>
              <a:ext cx="3899647" cy="9133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𝑝𝑒𝑛𝑦𝑒𝑏𝑢𝑡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533525" y="5524500"/>
              <a:ext cx="3899647" cy="9133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i="0"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US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2000" b="0" i="0">
                  <a:latin typeface="Cambria Math" panose="02040503050406030204" pitchFamily="18" charset="0"/>
                </a:rPr>
                <a:t>𝑝𝑒𝑛𝑦𝑒𝑏𝑢𝑡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8</xdr:col>
      <xdr:colOff>0</xdr:colOff>
      <xdr:row>88</xdr:row>
      <xdr:rowOff>0</xdr:rowOff>
    </xdr:from>
    <xdr:ext cx="6824382" cy="593913"/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193" t="53163" r="31350" b="38717"/>
        <a:stretch/>
      </xdr:blipFill>
      <xdr:spPr>
        <a:xfrm>
          <a:off x="5038725" y="4572000"/>
          <a:ext cx="6824382" cy="593913"/>
        </a:xfrm>
        <a:prstGeom prst="rect">
          <a:avLst/>
        </a:prstGeom>
      </xdr:spPr>
    </xdr:pic>
    <xdr:clientData/>
  </xdr:oneCellAnchor>
  <xdr:oneCellAnchor>
    <xdr:from>
      <xdr:col>8</xdr:col>
      <xdr:colOff>224120</xdr:colOff>
      <xdr:row>91</xdr:row>
      <xdr:rowOff>89649</xdr:rowOff>
    </xdr:from>
    <xdr:ext cx="5434852" cy="1131794"/>
    <xdr:pic>
      <xdr:nvPicPr>
        <xdr:cNvPr id="13" name="Picture 1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234" t="22673" r="27990" b="61853"/>
        <a:stretch/>
      </xdr:blipFill>
      <xdr:spPr>
        <a:xfrm>
          <a:off x="5262845" y="5233149"/>
          <a:ext cx="5434852" cy="113179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219074</xdr:colOff>
      <xdr:row>2</xdr:row>
      <xdr:rowOff>161924</xdr:rowOff>
    </xdr:from>
    <xdr:to>
      <xdr:col>15</xdr:col>
      <xdr:colOff>594512</xdr:colOff>
      <xdr:row>6</xdr:row>
      <xdr:rowOff>9525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824" t="44667" r="54972" b="51166"/>
        <a:stretch/>
      </xdr:blipFill>
      <xdr:spPr>
        <a:xfrm>
          <a:off x="6762749" y="542924"/>
          <a:ext cx="3695695" cy="609601"/>
        </a:xfrm>
        <a:prstGeom prst="rect">
          <a:avLst/>
        </a:prstGeom>
      </xdr:spPr>
    </xdr:pic>
    <xdr:clientData/>
  </xdr:twoCellAnchor>
  <xdr:oneCellAnchor>
    <xdr:from>
      <xdr:col>4</xdr:col>
      <xdr:colOff>81493</xdr:colOff>
      <xdr:row>24</xdr:row>
      <xdr:rowOff>109008</xdr:rowOff>
    </xdr:from>
    <xdr:ext cx="3228974" cy="8561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981326" y="4681008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𝑝𝑒𝑛𝑦𝑒𝑏𝑢𝑡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981326" y="4681008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i="0"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US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2000" b="0" i="0">
                  <a:latin typeface="Cambria Math" panose="02040503050406030204" pitchFamily="18" charset="0"/>
                </a:rPr>
                <a:t>𝑝𝑒𝑛𝑦𝑒𝑏𝑢𝑡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5</xdr:col>
      <xdr:colOff>0</xdr:colOff>
      <xdr:row>13</xdr:row>
      <xdr:rowOff>0</xdr:rowOff>
    </xdr:from>
    <xdr:ext cx="986039" cy="672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495675" y="2476500"/>
              <a:ext cx="986039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𝑚</m:t>
                        </m:r>
                      </m:sup>
                      <m:e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495675" y="2476500"/>
              <a:ext cx="986039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</a:rPr>
                <a:t>∑</a:t>
              </a:r>
              <a:r>
                <a:rPr lang="en-US" sz="1600" b="0" i="0">
                  <a:latin typeface="Cambria Math" panose="02040503050406030204" pitchFamily="18" charset="0"/>
                </a:rPr>
                <a:t>_(𝑘=1)^𝑚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 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n-US" sz="1600"/>
            </a:p>
          </xdr:txBody>
        </xdr:sp>
      </mc:Fallback>
    </mc:AlternateContent>
    <xdr:clientData/>
  </xdr:oneCellAnchor>
  <xdr:twoCellAnchor editAs="oneCell">
    <xdr:from>
      <xdr:col>1</xdr:col>
      <xdr:colOff>66675</xdr:colOff>
      <xdr:row>70</xdr:row>
      <xdr:rowOff>171450</xdr:rowOff>
    </xdr:from>
    <xdr:to>
      <xdr:col>9</xdr:col>
      <xdr:colOff>149802</xdr:colOff>
      <xdr:row>73</xdr:row>
      <xdr:rowOff>104775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79046" r="28102" b="14052"/>
        <a:stretch/>
      </xdr:blipFill>
      <xdr:spPr>
        <a:xfrm>
          <a:off x="676275" y="15411450"/>
          <a:ext cx="5407602" cy="5048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67</xdr:row>
      <xdr:rowOff>85725</xdr:rowOff>
    </xdr:from>
    <xdr:to>
      <xdr:col>9</xdr:col>
      <xdr:colOff>149802</xdr:colOff>
      <xdr:row>70</xdr:row>
      <xdr:rowOff>38100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65243" r="28102" b="27595"/>
        <a:stretch/>
      </xdr:blipFill>
      <xdr:spPr>
        <a:xfrm>
          <a:off x="676275" y="14754225"/>
          <a:ext cx="5407602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61</xdr:row>
      <xdr:rowOff>47625</xdr:rowOff>
    </xdr:from>
    <xdr:to>
      <xdr:col>9</xdr:col>
      <xdr:colOff>121227</xdr:colOff>
      <xdr:row>62</xdr:row>
      <xdr:rowOff>161925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3" t="43626" r="27956" b="52207"/>
        <a:stretch/>
      </xdr:blipFill>
      <xdr:spPr>
        <a:xfrm>
          <a:off x="628650" y="13573125"/>
          <a:ext cx="5426652" cy="304800"/>
        </a:xfrm>
        <a:prstGeom prst="rect">
          <a:avLst/>
        </a:prstGeom>
      </xdr:spPr>
    </xdr:pic>
    <xdr:clientData/>
  </xdr:twoCellAnchor>
  <xdr:oneCellAnchor>
    <xdr:from>
      <xdr:col>3</xdr:col>
      <xdr:colOff>28576</xdr:colOff>
      <xdr:row>97</xdr:row>
      <xdr:rowOff>66675</xdr:rowOff>
    </xdr:from>
    <xdr:ext cx="3228974" cy="8561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305051" y="200691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𝑝𝑒𝑛𝑦𝑒𝑏𝑢𝑡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305051" y="200691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i="0"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US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2000" b="0" i="0">
                  <a:latin typeface="Cambria Math" panose="02040503050406030204" pitchFamily="18" charset="0"/>
                </a:rPr>
                <a:t>𝑝𝑒𝑛𝑦𝑒𝑏𝑢𝑡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0</xdr:col>
      <xdr:colOff>556532</xdr:colOff>
      <xdr:row>150</xdr:row>
      <xdr:rowOff>171450</xdr:rowOff>
    </xdr:from>
    <xdr:ext cx="5410200" cy="504825"/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79046" r="28102" b="14052"/>
        <a:stretch/>
      </xdr:blipFill>
      <xdr:spPr>
        <a:xfrm>
          <a:off x="556532" y="31984950"/>
          <a:ext cx="5410200" cy="504825"/>
        </a:xfrm>
        <a:prstGeom prst="rect">
          <a:avLst/>
        </a:prstGeom>
      </xdr:spPr>
    </xdr:pic>
    <xdr:clientData/>
  </xdr:oneCellAnchor>
  <xdr:oneCellAnchor>
    <xdr:from>
      <xdr:col>1</xdr:col>
      <xdr:colOff>75746</xdr:colOff>
      <xdr:row>146</xdr:row>
      <xdr:rowOff>108403</xdr:rowOff>
    </xdr:from>
    <xdr:ext cx="5410200" cy="523875"/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65243" r="28102" b="27595"/>
        <a:stretch/>
      </xdr:blipFill>
      <xdr:spPr>
        <a:xfrm>
          <a:off x="689579" y="27921403"/>
          <a:ext cx="5410200" cy="523875"/>
        </a:xfrm>
        <a:prstGeom prst="rect">
          <a:avLst/>
        </a:prstGeom>
      </xdr:spPr>
    </xdr:pic>
    <xdr:clientData/>
  </xdr:oneCellAnchor>
  <xdr:oneCellAnchor>
    <xdr:from>
      <xdr:col>1</xdr:col>
      <xdr:colOff>19050</xdr:colOff>
      <xdr:row>133</xdr:row>
      <xdr:rowOff>47625</xdr:rowOff>
    </xdr:from>
    <xdr:ext cx="5429250" cy="304800"/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3" t="43626" r="27956" b="52207"/>
        <a:stretch/>
      </xdr:blipFill>
      <xdr:spPr>
        <a:xfrm>
          <a:off x="628650" y="28622625"/>
          <a:ext cx="5429250" cy="304800"/>
        </a:xfrm>
        <a:prstGeom prst="rect">
          <a:avLst/>
        </a:prstGeom>
      </xdr:spPr>
    </xdr:pic>
    <xdr:clientData/>
  </xdr:oneCellAnchor>
  <xdr:oneCellAnchor>
    <xdr:from>
      <xdr:col>3</xdr:col>
      <xdr:colOff>28576</xdr:colOff>
      <xdr:row>166</xdr:row>
      <xdr:rowOff>66675</xdr:rowOff>
    </xdr:from>
    <xdr:ext cx="3228974" cy="8561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2305051" y="347376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𝑝𝑒𝑛𝑦𝑒𝑏𝑢𝑡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305051" y="347376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i="0"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US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2000" b="0" i="0">
                  <a:latin typeface="Cambria Math" panose="02040503050406030204" pitchFamily="18" charset="0"/>
                </a:rPr>
                <a:t>𝑝𝑒𝑛𝑦𝑒𝑏𝑢𝑡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</xdr:col>
      <xdr:colOff>66675</xdr:colOff>
      <xdr:row>209</xdr:row>
      <xdr:rowOff>171450</xdr:rowOff>
    </xdr:from>
    <xdr:ext cx="5410200" cy="504825"/>
    <xdr:pic>
      <xdr:nvPicPr>
        <xdr:cNvPr id="13" name="Picture 1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79046" r="28102" b="14052"/>
        <a:stretch/>
      </xdr:blipFill>
      <xdr:spPr>
        <a:xfrm>
          <a:off x="676275" y="45129450"/>
          <a:ext cx="5410200" cy="504825"/>
        </a:xfrm>
        <a:prstGeom prst="rect">
          <a:avLst/>
        </a:prstGeom>
      </xdr:spPr>
    </xdr:pic>
    <xdr:clientData/>
  </xdr:oneCellAnchor>
  <xdr:oneCellAnchor>
    <xdr:from>
      <xdr:col>1</xdr:col>
      <xdr:colOff>12247</xdr:colOff>
      <xdr:row>212</xdr:row>
      <xdr:rowOff>112939</xdr:rowOff>
    </xdr:from>
    <xdr:ext cx="5410200" cy="523875"/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65243" r="28102" b="27595"/>
        <a:stretch/>
      </xdr:blipFill>
      <xdr:spPr>
        <a:xfrm>
          <a:off x="624568" y="45642439"/>
          <a:ext cx="5410200" cy="523875"/>
        </a:xfrm>
        <a:prstGeom prst="rect">
          <a:avLst/>
        </a:prstGeom>
      </xdr:spPr>
    </xdr:pic>
    <xdr:clientData/>
  </xdr:oneCellAnchor>
  <xdr:oneCellAnchor>
    <xdr:from>
      <xdr:col>1</xdr:col>
      <xdr:colOff>19050</xdr:colOff>
      <xdr:row>200</xdr:row>
      <xdr:rowOff>47625</xdr:rowOff>
    </xdr:from>
    <xdr:ext cx="5429250" cy="304800"/>
    <xdr:pic>
      <xdr:nvPicPr>
        <xdr:cNvPr id="15" name="Picture 1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3" t="43626" r="27956" b="52207"/>
        <a:stretch/>
      </xdr:blipFill>
      <xdr:spPr>
        <a:xfrm>
          <a:off x="628650" y="43291125"/>
          <a:ext cx="5429250" cy="304800"/>
        </a:xfrm>
        <a:prstGeom prst="rect">
          <a:avLst/>
        </a:prstGeom>
      </xdr:spPr>
    </xdr:pic>
    <xdr:clientData/>
  </xdr:oneCellAnchor>
  <xdr:oneCellAnchor>
    <xdr:from>
      <xdr:col>3</xdr:col>
      <xdr:colOff>28576</xdr:colOff>
      <xdr:row>242</xdr:row>
      <xdr:rowOff>66675</xdr:rowOff>
    </xdr:from>
    <xdr:ext cx="3228974" cy="8561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2305051" y="494061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𝑝𝑒𝑛𝑦𝑒𝑏𝑢𝑡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2305051" y="494061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i="0"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US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2000" b="0" i="0">
                  <a:latin typeface="Cambria Math" panose="02040503050406030204" pitchFamily="18" charset="0"/>
                </a:rPr>
                <a:t>𝑝𝑒𝑛𝑦𝑒𝑏𝑢𝑡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</xdr:col>
      <xdr:colOff>66675</xdr:colOff>
      <xdr:row>282</xdr:row>
      <xdr:rowOff>171450</xdr:rowOff>
    </xdr:from>
    <xdr:ext cx="5410200" cy="504825"/>
    <xdr:pic>
      <xdr:nvPicPr>
        <xdr:cNvPr id="17" name="Picture 16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79046" r="28102" b="14052"/>
        <a:stretch/>
      </xdr:blipFill>
      <xdr:spPr>
        <a:xfrm>
          <a:off x="676275" y="59797950"/>
          <a:ext cx="5410200" cy="504825"/>
        </a:xfrm>
        <a:prstGeom prst="rect">
          <a:avLst/>
        </a:prstGeom>
      </xdr:spPr>
    </xdr:pic>
    <xdr:clientData/>
  </xdr:oneCellAnchor>
  <xdr:oneCellAnchor>
    <xdr:from>
      <xdr:col>1</xdr:col>
      <xdr:colOff>66675</xdr:colOff>
      <xdr:row>279</xdr:row>
      <xdr:rowOff>85725</xdr:rowOff>
    </xdr:from>
    <xdr:ext cx="5410200" cy="523875"/>
    <xdr:pic>
      <xdr:nvPicPr>
        <xdr:cNvPr id="18" name="Picture 1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65243" r="28102" b="27595"/>
        <a:stretch/>
      </xdr:blipFill>
      <xdr:spPr>
        <a:xfrm>
          <a:off x="676275" y="59140725"/>
          <a:ext cx="5410200" cy="523875"/>
        </a:xfrm>
        <a:prstGeom prst="rect">
          <a:avLst/>
        </a:prstGeom>
      </xdr:spPr>
    </xdr:pic>
    <xdr:clientData/>
  </xdr:oneCellAnchor>
  <xdr:oneCellAnchor>
    <xdr:from>
      <xdr:col>1</xdr:col>
      <xdr:colOff>19050</xdr:colOff>
      <xdr:row>273</xdr:row>
      <xdr:rowOff>47625</xdr:rowOff>
    </xdr:from>
    <xdr:ext cx="5429250" cy="304800"/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3" t="43626" r="27956" b="52207"/>
        <a:stretch/>
      </xdr:blipFill>
      <xdr:spPr>
        <a:xfrm>
          <a:off x="628650" y="57959625"/>
          <a:ext cx="5429250" cy="304800"/>
        </a:xfrm>
        <a:prstGeom prst="rect">
          <a:avLst/>
        </a:prstGeom>
      </xdr:spPr>
    </xdr:pic>
    <xdr:clientData/>
  </xdr:oneCellAnchor>
  <xdr:oneCellAnchor>
    <xdr:from>
      <xdr:col>3</xdr:col>
      <xdr:colOff>28576</xdr:colOff>
      <xdr:row>308</xdr:row>
      <xdr:rowOff>66675</xdr:rowOff>
    </xdr:from>
    <xdr:ext cx="3228974" cy="8561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2305051" y="640746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𝑝𝑒𝑛𝑦𝑒𝑏𝑢𝑡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2305051" y="640746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i="0"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US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2000" b="0" i="0">
                  <a:latin typeface="Cambria Math" panose="02040503050406030204" pitchFamily="18" charset="0"/>
                </a:rPr>
                <a:t>𝑝𝑒𝑛𝑦𝑒𝑏𝑢𝑡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</xdr:col>
      <xdr:colOff>66675</xdr:colOff>
      <xdr:row>350</xdr:row>
      <xdr:rowOff>171450</xdr:rowOff>
    </xdr:from>
    <xdr:ext cx="5410200" cy="504825"/>
    <xdr:pic>
      <xdr:nvPicPr>
        <xdr:cNvPr id="21" name="Picture 20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79046" r="28102" b="14052"/>
        <a:stretch/>
      </xdr:blipFill>
      <xdr:spPr>
        <a:xfrm>
          <a:off x="676275" y="74466450"/>
          <a:ext cx="5410200" cy="504825"/>
        </a:xfrm>
        <a:prstGeom prst="rect">
          <a:avLst/>
        </a:prstGeom>
      </xdr:spPr>
    </xdr:pic>
    <xdr:clientData/>
  </xdr:oneCellAnchor>
  <xdr:oneCellAnchor>
    <xdr:from>
      <xdr:col>1</xdr:col>
      <xdr:colOff>66675</xdr:colOff>
      <xdr:row>347</xdr:row>
      <xdr:rowOff>85725</xdr:rowOff>
    </xdr:from>
    <xdr:ext cx="5410200" cy="523875"/>
    <xdr:pic>
      <xdr:nvPicPr>
        <xdr:cNvPr id="22" name="Picture 21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65243" r="28102" b="27595"/>
        <a:stretch/>
      </xdr:blipFill>
      <xdr:spPr>
        <a:xfrm>
          <a:off x="676275" y="73809225"/>
          <a:ext cx="5410200" cy="523875"/>
        </a:xfrm>
        <a:prstGeom prst="rect">
          <a:avLst/>
        </a:prstGeom>
      </xdr:spPr>
    </xdr:pic>
    <xdr:clientData/>
  </xdr:oneCellAnchor>
  <xdr:oneCellAnchor>
    <xdr:from>
      <xdr:col>1</xdr:col>
      <xdr:colOff>19050</xdr:colOff>
      <xdr:row>341</xdr:row>
      <xdr:rowOff>47625</xdr:rowOff>
    </xdr:from>
    <xdr:ext cx="5429250" cy="304800"/>
    <xdr:pic>
      <xdr:nvPicPr>
        <xdr:cNvPr id="23" name="Picture 2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3" t="43626" r="27956" b="52207"/>
        <a:stretch/>
      </xdr:blipFill>
      <xdr:spPr>
        <a:xfrm>
          <a:off x="628650" y="72628125"/>
          <a:ext cx="5429250" cy="30480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506506</xdr:colOff>
      <xdr:row>118</xdr:row>
      <xdr:rowOff>159123</xdr:rowOff>
    </xdr:from>
    <xdr:ext cx="986039" cy="672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285565" y="22716564"/>
              <a:ext cx="986039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𝑚</m:t>
                        </m:r>
                      </m:sup>
                      <m:e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285565" y="22716564"/>
              <a:ext cx="986039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</a:rPr>
                <a:t>∑</a:t>
              </a:r>
              <a:r>
                <a:rPr lang="en-US" sz="1600" b="0" i="0">
                  <a:latin typeface="Cambria Math" panose="02040503050406030204" pitchFamily="18" charset="0"/>
                </a:rPr>
                <a:t>_(𝑘=1)^𝑚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 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n-US" sz="1600"/>
            </a:p>
          </xdr:txBody>
        </xdr:sp>
      </mc:Fallback>
    </mc:AlternateContent>
    <xdr:clientData/>
  </xdr:oneCellAnchor>
  <xdr:twoCellAnchor editAs="oneCell">
    <xdr:from>
      <xdr:col>11</xdr:col>
      <xdr:colOff>89647</xdr:colOff>
      <xdr:row>109</xdr:row>
      <xdr:rowOff>100853</xdr:rowOff>
    </xdr:from>
    <xdr:to>
      <xdr:col>22</xdr:col>
      <xdr:colOff>257735</xdr:colOff>
      <xdr:row>112</xdr:row>
      <xdr:rowOff>123266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193" t="53163" r="31350" b="38717"/>
        <a:stretch/>
      </xdr:blipFill>
      <xdr:spPr>
        <a:xfrm>
          <a:off x="17044147" y="20943794"/>
          <a:ext cx="6824382" cy="59391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333</xdr:row>
      <xdr:rowOff>0</xdr:rowOff>
    </xdr:from>
    <xdr:to>
      <xdr:col>9</xdr:col>
      <xdr:colOff>134470</xdr:colOff>
      <xdr:row>341</xdr:row>
      <xdr:rowOff>95925</xdr:rowOff>
    </xdr:to>
    <xdr:pic>
      <xdr:nvPicPr>
        <xdr:cNvPr id="18" name="Picture 1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623" t="44124" r="59086" b="39177"/>
        <a:stretch/>
      </xdr:blipFill>
      <xdr:spPr>
        <a:xfrm>
          <a:off x="17559618" y="64669147"/>
          <a:ext cx="4191000" cy="1619925"/>
        </a:xfrm>
        <a:prstGeom prst="rect">
          <a:avLst/>
        </a:prstGeom>
      </xdr:spPr>
    </xdr:pic>
    <xdr:clientData/>
  </xdr:twoCellAnchor>
  <xdr:twoCellAnchor editAs="oneCell">
    <xdr:from>
      <xdr:col>10</xdr:col>
      <xdr:colOff>123266</xdr:colOff>
      <xdr:row>338</xdr:row>
      <xdr:rowOff>0</xdr:rowOff>
    </xdr:from>
    <xdr:to>
      <xdr:col>12</xdr:col>
      <xdr:colOff>537883</xdr:colOff>
      <xdr:row>339</xdr:row>
      <xdr:rowOff>123265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6882" t="48260" r="70284" b="47451"/>
        <a:stretch/>
      </xdr:blipFill>
      <xdr:spPr>
        <a:xfrm>
          <a:off x="21918707" y="65621647"/>
          <a:ext cx="1669676" cy="313765"/>
        </a:xfrm>
        <a:prstGeom prst="rect">
          <a:avLst/>
        </a:prstGeom>
      </xdr:spPr>
    </xdr:pic>
    <xdr:clientData/>
  </xdr:twoCellAnchor>
  <xdr:oneCellAnchor>
    <xdr:from>
      <xdr:col>2</xdr:col>
      <xdr:colOff>1355913</xdr:colOff>
      <xdr:row>123</xdr:row>
      <xdr:rowOff>145676</xdr:rowOff>
    </xdr:from>
    <xdr:ext cx="3899647" cy="9133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2431678" y="23700441"/>
              <a:ext cx="3899647" cy="9133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𝑝𝑒𝑛𝑦𝑒𝑏𝑢𝑡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2431678" y="23700441"/>
              <a:ext cx="3899647" cy="9133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i="0"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US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2000" b="0" i="0">
                  <a:latin typeface="Cambria Math" panose="02040503050406030204" pitchFamily="18" charset="0"/>
                </a:rPr>
                <a:t>𝑝𝑒𝑛𝑦𝑒𝑏𝑢𝑡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4</xdr:col>
      <xdr:colOff>506506</xdr:colOff>
      <xdr:row>118</xdr:row>
      <xdr:rowOff>159123</xdr:rowOff>
    </xdr:from>
    <xdr:ext cx="986039" cy="672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3849781" y="22761948"/>
              <a:ext cx="986039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𝑚</m:t>
                        </m:r>
                      </m:sup>
                      <m:e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3849781" y="22761948"/>
              <a:ext cx="986039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</a:rPr>
                <a:t>∑</a:t>
              </a:r>
              <a:r>
                <a:rPr lang="en-US" sz="1600" b="0" i="0">
                  <a:latin typeface="Cambria Math" panose="02040503050406030204" pitchFamily="18" charset="0"/>
                </a:rPr>
                <a:t>_(𝑘=1)^𝑚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 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n-US" sz="1600"/>
            </a:p>
          </xdr:txBody>
        </xdr:sp>
      </mc:Fallback>
    </mc:AlternateContent>
    <xdr:clientData/>
  </xdr:oneCellAnchor>
  <xdr:twoCellAnchor editAs="oneCell">
    <xdr:from>
      <xdr:col>11</xdr:col>
      <xdr:colOff>313767</xdr:colOff>
      <xdr:row>113</xdr:row>
      <xdr:rowOff>2</xdr:rowOff>
    </xdr:from>
    <xdr:to>
      <xdr:col>20</xdr:col>
      <xdr:colOff>302560</xdr:colOff>
      <xdr:row>118</xdr:row>
      <xdr:rowOff>134472</xdr:rowOff>
    </xdr:to>
    <xdr:pic>
      <xdr:nvPicPr>
        <xdr:cNvPr id="38" name="Picture 37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0234" t="22673" r="27990" b="61853"/>
        <a:stretch/>
      </xdr:blipFill>
      <xdr:spPr>
        <a:xfrm>
          <a:off x="17268267" y="21604943"/>
          <a:ext cx="5434852" cy="113179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333</xdr:row>
      <xdr:rowOff>0</xdr:rowOff>
    </xdr:from>
    <xdr:to>
      <xdr:col>9</xdr:col>
      <xdr:colOff>134470</xdr:colOff>
      <xdr:row>341</xdr:row>
      <xdr:rowOff>95925</xdr:rowOff>
    </xdr:to>
    <xdr:pic>
      <xdr:nvPicPr>
        <xdr:cNvPr id="40" name="Picture 39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623" t="44124" r="59086" b="39177"/>
        <a:stretch/>
      </xdr:blipFill>
      <xdr:spPr>
        <a:xfrm>
          <a:off x="17649825" y="64665225"/>
          <a:ext cx="4217894" cy="1619925"/>
        </a:xfrm>
        <a:prstGeom prst="rect">
          <a:avLst/>
        </a:prstGeom>
      </xdr:spPr>
    </xdr:pic>
    <xdr:clientData/>
  </xdr:twoCellAnchor>
  <xdr:twoCellAnchor editAs="oneCell">
    <xdr:from>
      <xdr:col>10</xdr:col>
      <xdr:colOff>123266</xdr:colOff>
      <xdr:row>338</xdr:row>
      <xdr:rowOff>0</xdr:rowOff>
    </xdr:from>
    <xdr:to>
      <xdr:col>12</xdr:col>
      <xdr:colOff>537883</xdr:colOff>
      <xdr:row>339</xdr:row>
      <xdr:rowOff>123265</xdr:rowOff>
    </xdr:to>
    <xdr:pic>
      <xdr:nvPicPr>
        <xdr:cNvPr id="41" name="Picture 40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6882" t="48260" r="70284" b="47451"/>
        <a:stretch/>
      </xdr:blipFill>
      <xdr:spPr>
        <a:xfrm>
          <a:off x="22040291" y="65617725"/>
          <a:ext cx="1678641" cy="31376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219074</xdr:colOff>
      <xdr:row>2</xdr:row>
      <xdr:rowOff>161924</xdr:rowOff>
    </xdr:from>
    <xdr:to>
      <xdr:col>15</xdr:col>
      <xdr:colOff>594512</xdr:colOff>
      <xdr:row>6</xdr:row>
      <xdr:rowOff>9525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824" t="44667" r="54972" b="51166"/>
        <a:stretch/>
      </xdr:blipFill>
      <xdr:spPr>
        <a:xfrm>
          <a:off x="6762749" y="542924"/>
          <a:ext cx="3690138" cy="609601"/>
        </a:xfrm>
        <a:prstGeom prst="rect">
          <a:avLst/>
        </a:prstGeom>
      </xdr:spPr>
    </xdr:pic>
    <xdr:clientData/>
  </xdr:twoCellAnchor>
  <xdr:oneCellAnchor>
    <xdr:from>
      <xdr:col>3</xdr:col>
      <xdr:colOff>28576</xdr:colOff>
      <xdr:row>27</xdr:row>
      <xdr:rowOff>66675</xdr:rowOff>
    </xdr:from>
    <xdr:ext cx="3228974" cy="8561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305051" y="52101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𝑝𝑒𝑛𝑦𝑒𝑏𝑢𝑡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305051" y="52101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i="0"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US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2000" b="0" i="0">
                  <a:latin typeface="Cambria Math" panose="02040503050406030204" pitchFamily="18" charset="0"/>
                </a:rPr>
                <a:t>𝑝𝑒𝑛𝑦𝑒𝑏𝑢𝑡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5</xdr:col>
      <xdr:colOff>0</xdr:colOff>
      <xdr:row>13</xdr:row>
      <xdr:rowOff>0</xdr:rowOff>
    </xdr:from>
    <xdr:ext cx="986039" cy="672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495675" y="2476500"/>
              <a:ext cx="986039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𝑚</m:t>
                        </m:r>
                      </m:sup>
                      <m:e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495675" y="2476500"/>
              <a:ext cx="986039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</a:rPr>
                <a:t>∑</a:t>
              </a:r>
              <a:r>
                <a:rPr lang="en-US" sz="1600" b="0" i="0">
                  <a:latin typeface="Cambria Math" panose="02040503050406030204" pitchFamily="18" charset="0"/>
                </a:rPr>
                <a:t>_(𝑘=1)^𝑚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 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n-US" sz="1600"/>
            </a:p>
          </xdr:txBody>
        </xdr:sp>
      </mc:Fallback>
    </mc:AlternateContent>
    <xdr:clientData/>
  </xdr:oneCellAnchor>
  <xdr:twoCellAnchor editAs="oneCell">
    <xdr:from>
      <xdr:col>1</xdr:col>
      <xdr:colOff>66675</xdr:colOff>
      <xdr:row>70</xdr:row>
      <xdr:rowOff>171450</xdr:rowOff>
    </xdr:from>
    <xdr:to>
      <xdr:col>8</xdr:col>
      <xdr:colOff>273627</xdr:colOff>
      <xdr:row>73</xdr:row>
      <xdr:rowOff>104775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79046" r="28102" b="14052"/>
        <a:stretch/>
      </xdr:blipFill>
      <xdr:spPr>
        <a:xfrm>
          <a:off x="676275" y="13506450"/>
          <a:ext cx="5407602" cy="5048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67</xdr:row>
      <xdr:rowOff>85725</xdr:rowOff>
    </xdr:from>
    <xdr:to>
      <xdr:col>8</xdr:col>
      <xdr:colOff>273627</xdr:colOff>
      <xdr:row>70</xdr:row>
      <xdr:rowOff>38100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65243" r="28102" b="27595"/>
        <a:stretch/>
      </xdr:blipFill>
      <xdr:spPr>
        <a:xfrm>
          <a:off x="676275" y="12849225"/>
          <a:ext cx="5407602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61</xdr:row>
      <xdr:rowOff>47625</xdr:rowOff>
    </xdr:from>
    <xdr:to>
      <xdr:col>8</xdr:col>
      <xdr:colOff>245052</xdr:colOff>
      <xdr:row>62</xdr:row>
      <xdr:rowOff>161925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3" t="43626" r="27956" b="52207"/>
        <a:stretch/>
      </xdr:blipFill>
      <xdr:spPr>
        <a:xfrm>
          <a:off x="628650" y="11668125"/>
          <a:ext cx="5426652" cy="304800"/>
        </a:xfrm>
        <a:prstGeom prst="rect">
          <a:avLst/>
        </a:prstGeom>
      </xdr:spPr>
    </xdr:pic>
    <xdr:clientData/>
  </xdr:twoCellAnchor>
  <xdr:oneCellAnchor>
    <xdr:from>
      <xdr:col>3</xdr:col>
      <xdr:colOff>28576</xdr:colOff>
      <xdr:row>97</xdr:row>
      <xdr:rowOff>66675</xdr:rowOff>
    </xdr:from>
    <xdr:ext cx="3228974" cy="8561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2305051" y="185451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𝑝𝑒𝑛𝑦𝑒𝑏𝑢𝑡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305051" y="185451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i="0"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US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2000" b="0" i="0">
                  <a:latin typeface="Cambria Math" panose="02040503050406030204" pitchFamily="18" charset="0"/>
                </a:rPr>
                <a:t>𝑝𝑒𝑛𝑦𝑒𝑏𝑢𝑡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0</xdr:col>
      <xdr:colOff>556532</xdr:colOff>
      <xdr:row>150</xdr:row>
      <xdr:rowOff>171450</xdr:rowOff>
    </xdr:from>
    <xdr:ext cx="5410200" cy="504825"/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79046" r="28102" b="14052"/>
        <a:stretch/>
      </xdr:blipFill>
      <xdr:spPr>
        <a:xfrm>
          <a:off x="556532" y="28746450"/>
          <a:ext cx="5410200" cy="504825"/>
        </a:xfrm>
        <a:prstGeom prst="rect">
          <a:avLst/>
        </a:prstGeom>
      </xdr:spPr>
    </xdr:pic>
    <xdr:clientData/>
  </xdr:oneCellAnchor>
  <xdr:oneCellAnchor>
    <xdr:from>
      <xdr:col>1</xdr:col>
      <xdr:colOff>12246</xdr:colOff>
      <xdr:row>146</xdr:row>
      <xdr:rowOff>140153</xdr:rowOff>
    </xdr:from>
    <xdr:ext cx="5410200" cy="523875"/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65243" r="28102" b="27595"/>
        <a:stretch/>
      </xdr:blipFill>
      <xdr:spPr>
        <a:xfrm>
          <a:off x="621846" y="27953153"/>
          <a:ext cx="5410200" cy="523875"/>
        </a:xfrm>
        <a:prstGeom prst="rect">
          <a:avLst/>
        </a:prstGeom>
      </xdr:spPr>
    </xdr:pic>
    <xdr:clientData/>
  </xdr:oneCellAnchor>
  <xdr:oneCellAnchor>
    <xdr:from>
      <xdr:col>1</xdr:col>
      <xdr:colOff>19050</xdr:colOff>
      <xdr:row>133</xdr:row>
      <xdr:rowOff>47625</xdr:rowOff>
    </xdr:from>
    <xdr:ext cx="5429250" cy="304800"/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3" t="43626" r="27956" b="52207"/>
        <a:stretch/>
      </xdr:blipFill>
      <xdr:spPr>
        <a:xfrm>
          <a:off x="628650" y="25384125"/>
          <a:ext cx="5429250" cy="304800"/>
        </a:xfrm>
        <a:prstGeom prst="rect">
          <a:avLst/>
        </a:prstGeom>
      </xdr:spPr>
    </xdr:pic>
    <xdr:clientData/>
  </xdr:oneCellAnchor>
  <xdr:oneCellAnchor>
    <xdr:from>
      <xdr:col>3</xdr:col>
      <xdr:colOff>28576</xdr:colOff>
      <xdr:row>166</xdr:row>
      <xdr:rowOff>66675</xdr:rowOff>
    </xdr:from>
    <xdr:ext cx="3228974" cy="8561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2305051" y="316896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𝑝𝑒𝑛𝑦𝑒𝑏𝑢𝑡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305051" y="316896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i="0"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US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2000" b="0" i="0">
                  <a:latin typeface="Cambria Math" panose="02040503050406030204" pitchFamily="18" charset="0"/>
                </a:rPr>
                <a:t>𝑝𝑒𝑛𝑦𝑒𝑏𝑢𝑡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</xdr:col>
      <xdr:colOff>66675</xdr:colOff>
      <xdr:row>209</xdr:row>
      <xdr:rowOff>171450</xdr:rowOff>
    </xdr:from>
    <xdr:ext cx="5410200" cy="504825"/>
    <xdr:pic>
      <xdr:nvPicPr>
        <xdr:cNvPr id="13" name="Picture 1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79046" r="28102" b="14052"/>
        <a:stretch/>
      </xdr:blipFill>
      <xdr:spPr>
        <a:xfrm>
          <a:off x="676275" y="39985950"/>
          <a:ext cx="5410200" cy="504825"/>
        </a:xfrm>
        <a:prstGeom prst="rect">
          <a:avLst/>
        </a:prstGeom>
      </xdr:spPr>
    </xdr:pic>
    <xdr:clientData/>
  </xdr:oneCellAnchor>
  <xdr:oneCellAnchor>
    <xdr:from>
      <xdr:col>1</xdr:col>
      <xdr:colOff>12247</xdr:colOff>
      <xdr:row>212</xdr:row>
      <xdr:rowOff>112939</xdr:rowOff>
    </xdr:from>
    <xdr:ext cx="5410200" cy="523875"/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65243" r="28102" b="27595"/>
        <a:stretch/>
      </xdr:blipFill>
      <xdr:spPr>
        <a:xfrm>
          <a:off x="621847" y="40498939"/>
          <a:ext cx="5410200" cy="523875"/>
        </a:xfrm>
        <a:prstGeom prst="rect">
          <a:avLst/>
        </a:prstGeom>
      </xdr:spPr>
    </xdr:pic>
    <xdr:clientData/>
  </xdr:oneCellAnchor>
  <xdr:oneCellAnchor>
    <xdr:from>
      <xdr:col>1</xdr:col>
      <xdr:colOff>19050</xdr:colOff>
      <xdr:row>200</xdr:row>
      <xdr:rowOff>47625</xdr:rowOff>
    </xdr:from>
    <xdr:ext cx="5429250" cy="304800"/>
    <xdr:pic>
      <xdr:nvPicPr>
        <xdr:cNvPr id="15" name="Picture 1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3" t="43626" r="27956" b="52207"/>
        <a:stretch/>
      </xdr:blipFill>
      <xdr:spPr>
        <a:xfrm>
          <a:off x="628650" y="38147625"/>
          <a:ext cx="5429250" cy="304800"/>
        </a:xfrm>
        <a:prstGeom prst="rect">
          <a:avLst/>
        </a:prstGeom>
      </xdr:spPr>
    </xdr:pic>
    <xdr:clientData/>
  </xdr:oneCellAnchor>
  <xdr:oneCellAnchor>
    <xdr:from>
      <xdr:col>3</xdr:col>
      <xdr:colOff>28576</xdr:colOff>
      <xdr:row>242</xdr:row>
      <xdr:rowOff>66675</xdr:rowOff>
    </xdr:from>
    <xdr:ext cx="3228974" cy="8561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2305051" y="461676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𝑝𝑒𝑛𝑦𝑒𝑏𝑢𝑡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2305051" y="461676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i="0"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US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2000" b="0" i="0">
                  <a:latin typeface="Cambria Math" panose="02040503050406030204" pitchFamily="18" charset="0"/>
                </a:rPr>
                <a:t>𝑝𝑒𝑛𝑦𝑒𝑏𝑢𝑡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</xdr:col>
      <xdr:colOff>66675</xdr:colOff>
      <xdr:row>282</xdr:row>
      <xdr:rowOff>171450</xdr:rowOff>
    </xdr:from>
    <xdr:ext cx="5410200" cy="504825"/>
    <xdr:pic>
      <xdr:nvPicPr>
        <xdr:cNvPr id="17" name="Picture 16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79046" r="28102" b="14052"/>
        <a:stretch/>
      </xdr:blipFill>
      <xdr:spPr>
        <a:xfrm>
          <a:off x="676275" y="53892450"/>
          <a:ext cx="5410200" cy="504825"/>
        </a:xfrm>
        <a:prstGeom prst="rect">
          <a:avLst/>
        </a:prstGeom>
      </xdr:spPr>
    </xdr:pic>
    <xdr:clientData/>
  </xdr:oneCellAnchor>
  <xdr:oneCellAnchor>
    <xdr:from>
      <xdr:col>1</xdr:col>
      <xdr:colOff>66675</xdr:colOff>
      <xdr:row>279</xdr:row>
      <xdr:rowOff>85725</xdr:rowOff>
    </xdr:from>
    <xdr:ext cx="5410200" cy="523875"/>
    <xdr:pic>
      <xdr:nvPicPr>
        <xdr:cNvPr id="18" name="Picture 1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65243" r="28102" b="27595"/>
        <a:stretch/>
      </xdr:blipFill>
      <xdr:spPr>
        <a:xfrm>
          <a:off x="676275" y="53235225"/>
          <a:ext cx="5410200" cy="523875"/>
        </a:xfrm>
        <a:prstGeom prst="rect">
          <a:avLst/>
        </a:prstGeom>
      </xdr:spPr>
    </xdr:pic>
    <xdr:clientData/>
  </xdr:oneCellAnchor>
  <xdr:oneCellAnchor>
    <xdr:from>
      <xdr:col>1</xdr:col>
      <xdr:colOff>19050</xdr:colOff>
      <xdr:row>273</xdr:row>
      <xdr:rowOff>47625</xdr:rowOff>
    </xdr:from>
    <xdr:ext cx="5429250" cy="304800"/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3" t="43626" r="27956" b="52207"/>
        <a:stretch/>
      </xdr:blipFill>
      <xdr:spPr>
        <a:xfrm>
          <a:off x="628650" y="52054125"/>
          <a:ext cx="5429250" cy="304800"/>
        </a:xfrm>
        <a:prstGeom prst="rect">
          <a:avLst/>
        </a:prstGeom>
      </xdr:spPr>
    </xdr:pic>
    <xdr:clientData/>
  </xdr:oneCellAnchor>
  <xdr:oneCellAnchor>
    <xdr:from>
      <xdr:col>3</xdr:col>
      <xdr:colOff>28576</xdr:colOff>
      <xdr:row>308</xdr:row>
      <xdr:rowOff>66675</xdr:rowOff>
    </xdr:from>
    <xdr:ext cx="3228974" cy="8561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2305051" y="587406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4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𝑝𝑒𝑛𝑦𝑒𝑏𝑢𝑡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2305051" y="58740675"/>
              <a:ext cx="3228974" cy="856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i="0"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US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2000" b="0" i="0">
                  <a:latin typeface="Cambria Math" panose="02040503050406030204" pitchFamily="18" charset="0"/>
                </a:rPr>
                <a:t>𝑝𝑒𝑛𝑦𝑒𝑏𝑢𝑡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1</xdr:col>
      <xdr:colOff>66675</xdr:colOff>
      <xdr:row>350</xdr:row>
      <xdr:rowOff>171450</xdr:rowOff>
    </xdr:from>
    <xdr:ext cx="5410200" cy="504825"/>
    <xdr:pic>
      <xdr:nvPicPr>
        <xdr:cNvPr id="21" name="Picture 20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79046" r="28102" b="14052"/>
        <a:stretch/>
      </xdr:blipFill>
      <xdr:spPr>
        <a:xfrm>
          <a:off x="676275" y="66846450"/>
          <a:ext cx="5410200" cy="504825"/>
        </a:xfrm>
        <a:prstGeom prst="rect">
          <a:avLst/>
        </a:prstGeom>
      </xdr:spPr>
    </xdr:pic>
    <xdr:clientData/>
  </xdr:oneCellAnchor>
  <xdr:oneCellAnchor>
    <xdr:from>
      <xdr:col>1</xdr:col>
      <xdr:colOff>66675</xdr:colOff>
      <xdr:row>347</xdr:row>
      <xdr:rowOff>85725</xdr:rowOff>
    </xdr:from>
    <xdr:ext cx="5410200" cy="523875"/>
    <xdr:pic>
      <xdr:nvPicPr>
        <xdr:cNvPr id="22" name="Picture 21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2" t="65243" r="28102" b="27595"/>
        <a:stretch/>
      </xdr:blipFill>
      <xdr:spPr>
        <a:xfrm>
          <a:off x="676275" y="66189225"/>
          <a:ext cx="5410200" cy="523875"/>
        </a:xfrm>
        <a:prstGeom prst="rect">
          <a:avLst/>
        </a:prstGeom>
      </xdr:spPr>
    </xdr:pic>
    <xdr:clientData/>
  </xdr:oneCellAnchor>
  <xdr:oneCellAnchor>
    <xdr:from>
      <xdr:col>1</xdr:col>
      <xdr:colOff>19050</xdr:colOff>
      <xdr:row>341</xdr:row>
      <xdr:rowOff>47625</xdr:rowOff>
    </xdr:from>
    <xdr:ext cx="5429250" cy="304800"/>
    <xdr:pic>
      <xdr:nvPicPr>
        <xdr:cNvPr id="23" name="Picture 2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313" t="43626" r="27956" b="52207"/>
        <a:stretch/>
      </xdr:blipFill>
      <xdr:spPr>
        <a:xfrm>
          <a:off x="628650" y="65008125"/>
          <a:ext cx="5429250" cy="30480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506506</xdr:colOff>
      <xdr:row>118</xdr:row>
      <xdr:rowOff>159123</xdr:rowOff>
    </xdr:from>
    <xdr:ext cx="986039" cy="672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849781" y="22761948"/>
              <a:ext cx="986039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𝑚</m:t>
                        </m:r>
                      </m:sup>
                      <m:e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849781" y="22761948"/>
              <a:ext cx="986039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</a:rPr>
                <a:t>∑</a:t>
              </a:r>
              <a:r>
                <a:rPr lang="en-US" sz="1600" b="0" i="0">
                  <a:latin typeface="Cambria Math" panose="02040503050406030204" pitchFamily="18" charset="0"/>
                </a:rPr>
                <a:t>_(𝑘=1)^𝑚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 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n-US" sz="1600"/>
            </a:p>
          </xdr:txBody>
        </xdr:sp>
      </mc:Fallback>
    </mc:AlternateContent>
    <xdr:clientData/>
  </xdr:oneCellAnchor>
  <xdr:twoCellAnchor editAs="oneCell">
    <xdr:from>
      <xdr:col>3</xdr:col>
      <xdr:colOff>0</xdr:colOff>
      <xdr:row>333</xdr:row>
      <xdr:rowOff>0</xdr:rowOff>
    </xdr:from>
    <xdr:to>
      <xdr:col>9</xdr:col>
      <xdr:colOff>134470</xdr:colOff>
      <xdr:row>341</xdr:row>
      <xdr:rowOff>95925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623" t="44124" r="59086" b="39177"/>
        <a:stretch/>
      </xdr:blipFill>
      <xdr:spPr>
        <a:xfrm>
          <a:off x="2457450" y="63560325"/>
          <a:ext cx="4211170" cy="1619925"/>
        </a:xfrm>
        <a:prstGeom prst="rect">
          <a:avLst/>
        </a:prstGeom>
      </xdr:spPr>
    </xdr:pic>
    <xdr:clientData/>
  </xdr:twoCellAnchor>
  <xdr:twoCellAnchor editAs="oneCell">
    <xdr:from>
      <xdr:col>10</xdr:col>
      <xdr:colOff>123266</xdr:colOff>
      <xdr:row>338</xdr:row>
      <xdr:rowOff>0</xdr:rowOff>
    </xdr:from>
    <xdr:to>
      <xdr:col>12</xdr:col>
      <xdr:colOff>537883</xdr:colOff>
      <xdr:row>339</xdr:row>
      <xdr:rowOff>123265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882" t="48260" r="70284" b="47451"/>
        <a:stretch/>
      </xdr:blipFill>
      <xdr:spPr>
        <a:xfrm>
          <a:off x="7371791" y="64512825"/>
          <a:ext cx="1671917" cy="313765"/>
        </a:xfrm>
        <a:prstGeom prst="rect">
          <a:avLst/>
        </a:prstGeom>
      </xdr:spPr>
    </xdr:pic>
    <xdr:clientData/>
  </xdr:twoCellAnchor>
  <xdr:oneCellAnchor>
    <xdr:from>
      <xdr:col>2</xdr:col>
      <xdr:colOff>1355913</xdr:colOff>
      <xdr:row>123</xdr:row>
      <xdr:rowOff>145676</xdr:rowOff>
    </xdr:from>
    <xdr:ext cx="3899647" cy="6721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2432238" y="23701001"/>
              <a:ext cx="3899647" cy="672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4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l-G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𝜂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</m:e>
                          <m:sup>
                            <m:r>
                              <a:rPr lang="en-US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m:rPr>
                                <m:sty m:val="p"/>
                              </m:r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λ</m:t>
                            </m:r>
                          </m:sup>
                        </m:sSub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𝑝𝑒𝑛𝑦𝑒𝑏𝑢𝑡</m:t>
                        </m:r>
                      </m:den>
                    </m:f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432238" y="23701001"/>
              <a:ext cx="3899647" cy="6721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i="0">
                  <a:latin typeface="Cambria Math" panose="02040503050406030204" pitchFamily="18" charset="0"/>
                </a:rPr>
                <a:t>(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𝜂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𝑖𝑗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_𝑖𝑗^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λ</a:t>
              </a:r>
              <a:r>
                <a:rPr lang="en-U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2000" b="0" i="0">
                  <a:latin typeface="Cambria Math" panose="02040503050406030204" pitchFamily="18" charset="0"/>
                </a:rPr>
                <a:t>𝑝𝑒𝑛𝑦𝑒𝑏𝑢𝑡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4</xdr:col>
      <xdr:colOff>506506</xdr:colOff>
      <xdr:row>118</xdr:row>
      <xdr:rowOff>159123</xdr:rowOff>
    </xdr:from>
    <xdr:ext cx="986039" cy="6721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3849781" y="22761948"/>
              <a:ext cx="986039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𝑚</m:t>
                        </m:r>
                      </m:sup>
                      <m:e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𝜏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  <m:sup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bSup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∗ 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l-G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𝜂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849781" y="22761948"/>
              <a:ext cx="986039" cy="6721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i="0">
                  <a:latin typeface="Cambria Math" panose="02040503050406030204" pitchFamily="18" charset="0"/>
                </a:rPr>
                <a:t>∑</a:t>
              </a:r>
              <a:r>
                <a:rPr lang="en-US" sz="1600" b="0" i="0">
                  <a:latin typeface="Cambria Math" panose="02040503050406030204" pitchFamily="18" charset="0"/>
                </a:rPr>
                <a:t>_(𝑘=1)^𝑚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∗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𝜂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)〗^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 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n-US" sz="1600"/>
            </a:p>
          </xdr:txBody>
        </xdr:sp>
      </mc:Fallback>
    </mc:AlternateContent>
    <xdr:clientData/>
  </xdr:oneCellAnchor>
  <xdr:twoCellAnchor editAs="oneCell">
    <xdr:from>
      <xdr:col>3</xdr:col>
      <xdr:colOff>0</xdr:colOff>
      <xdr:row>333</xdr:row>
      <xdr:rowOff>0</xdr:rowOff>
    </xdr:from>
    <xdr:to>
      <xdr:col>9</xdr:col>
      <xdr:colOff>134470</xdr:colOff>
      <xdr:row>341</xdr:row>
      <xdr:rowOff>95925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623" t="44124" r="59086" b="39177"/>
        <a:stretch/>
      </xdr:blipFill>
      <xdr:spPr>
        <a:xfrm>
          <a:off x="2457450" y="63560325"/>
          <a:ext cx="4211170" cy="1619925"/>
        </a:xfrm>
        <a:prstGeom prst="rect">
          <a:avLst/>
        </a:prstGeom>
      </xdr:spPr>
    </xdr:pic>
    <xdr:clientData/>
  </xdr:twoCellAnchor>
  <xdr:twoCellAnchor editAs="oneCell">
    <xdr:from>
      <xdr:col>10</xdr:col>
      <xdr:colOff>123266</xdr:colOff>
      <xdr:row>338</xdr:row>
      <xdr:rowOff>0</xdr:rowOff>
    </xdr:from>
    <xdr:to>
      <xdr:col>12</xdr:col>
      <xdr:colOff>537883</xdr:colOff>
      <xdr:row>339</xdr:row>
      <xdr:rowOff>123265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882" t="48260" r="70284" b="47451"/>
        <a:stretch/>
      </xdr:blipFill>
      <xdr:spPr>
        <a:xfrm>
          <a:off x="7371791" y="64512825"/>
          <a:ext cx="1671917" cy="31376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129</xdr:row>
      <xdr:rowOff>0</xdr:rowOff>
    </xdr:from>
    <xdr:to>
      <xdr:col>2</xdr:col>
      <xdr:colOff>981075</xdr:colOff>
      <xdr:row>130</xdr:row>
      <xdr:rowOff>47625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4698325"/>
          <a:ext cx="1714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114</xdr:row>
      <xdr:rowOff>0</xdr:rowOff>
    </xdr:from>
    <xdr:to>
      <xdr:col>14</xdr:col>
      <xdr:colOff>457200</xdr:colOff>
      <xdr:row>117</xdr:row>
      <xdr:rowOff>123825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21412200"/>
          <a:ext cx="2286000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200025</xdr:colOff>
      <xdr:row>117</xdr:row>
      <xdr:rowOff>123825</xdr:rowOff>
    </xdr:from>
    <xdr:to>
      <xdr:col>25</xdr:col>
      <xdr:colOff>504825</xdr:colOff>
      <xdr:row>118</xdr:row>
      <xdr:rowOff>114300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0" y="22488525"/>
          <a:ext cx="27432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opLeftCell="A15" zoomScale="80" zoomScaleNormal="80" workbookViewId="0">
      <selection activeCell="F36" sqref="F36"/>
    </sheetView>
  </sheetViews>
  <sheetFormatPr defaultRowHeight="15" x14ac:dyDescent="0.25"/>
  <cols>
    <col min="1" max="1" width="9.85546875" customWidth="1"/>
    <col min="2" max="2" width="9" customWidth="1"/>
    <col min="7" max="7" width="9.140625" customWidth="1"/>
    <col min="13" max="13" width="9" customWidth="1"/>
    <col min="19" max="19" width="11.85546875" customWidth="1"/>
  </cols>
  <sheetData>
    <row r="1" spans="1:17" x14ac:dyDescent="0.25">
      <c r="A1" t="s">
        <v>0</v>
      </c>
    </row>
    <row r="3" spans="1:17" x14ac:dyDescent="0.25">
      <c r="A3" s="208" t="s">
        <v>4</v>
      </c>
      <c r="B3" s="208" t="s">
        <v>1</v>
      </c>
      <c r="C3" s="208"/>
    </row>
    <row r="4" spans="1:17" x14ac:dyDescent="0.25">
      <c r="A4" s="208"/>
      <c r="B4" s="1" t="s">
        <v>2</v>
      </c>
      <c r="C4" s="1" t="s">
        <v>3</v>
      </c>
      <c r="P4" s="1"/>
      <c r="Q4" s="1"/>
    </row>
    <row r="5" spans="1:17" x14ac:dyDescent="0.25">
      <c r="A5" s="1">
        <v>1</v>
      </c>
      <c r="B5" s="1">
        <v>1150</v>
      </c>
      <c r="C5" s="1">
        <v>1760</v>
      </c>
    </row>
    <row r="6" spans="1:17" x14ac:dyDescent="0.25">
      <c r="A6" s="1">
        <v>2</v>
      </c>
      <c r="B6" s="1">
        <v>630</v>
      </c>
      <c r="C6" s="1">
        <v>1660</v>
      </c>
    </row>
    <row r="7" spans="1:17" x14ac:dyDescent="0.25">
      <c r="A7" s="1">
        <v>3</v>
      </c>
      <c r="B7" s="1">
        <v>40</v>
      </c>
      <c r="C7" s="1">
        <v>2090</v>
      </c>
    </row>
    <row r="8" spans="1:17" x14ac:dyDescent="0.25">
      <c r="A8" s="1">
        <v>4</v>
      </c>
      <c r="B8" s="1">
        <v>750</v>
      </c>
      <c r="C8" s="1">
        <v>1100</v>
      </c>
    </row>
    <row r="9" spans="1:17" x14ac:dyDescent="0.25">
      <c r="A9" s="1">
        <v>5</v>
      </c>
      <c r="B9" s="1">
        <v>750</v>
      </c>
      <c r="C9" s="1">
        <v>2030</v>
      </c>
    </row>
    <row r="10" spans="1:17" x14ac:dyDescent="0.25">
      <c r="A10" s="1">
        <v>6</v>
      </c>
      <c r="B10" s="1">
        <v>1030</v>
      </c>
      <c r="C10" s="1">
        <v>2070</v>
      </c>
    </row>
    <row r="11" spans="1:17" x14ac:dyDescent="0.25">
      <c r="A11" s="1">
        <v>7</v>
      </c>
      <c r="B11" s="1">
        <v>1650</v>
      </c>
      <c r="C11" s="1">
        <v>650</v>
      </c>
    </row>
    <row r="12" spans="1:17" x14ac:dyDescent="0.25">
      <c r="A12" s="1">
        <v>8</v>
      </c>
      <c r="B12" s="1">
        <v>1490</v>
      </c>
      <c r="C12" s="1">
        <v>1630</v>
      </c>
    </row>
    <row r="13" spans="1:17" x14ac:dyDescent="0.25">
      <c r="A13" s="1">
        <v>9</v>
      </c>
      <c r="B13" s="1">
        <v>790</v>
      </c>
      <c r="C13" s="1">
        <v>2260</v>
      </c>
      <c r="D13" s="1"/>
    </row>
    <row r="14" spans="1:17" x14ac:dyDescent="0.25">
      <c r="A14" s="1">
        <v>10</v>
      </c>
      <c r="B14" s="1">
        <v>710</v>
      </c>
      <c r="C14" s="1">
        <v>1310</v>
      </c>
      <c r="D14" s="1"/>
    </row>
    <row r="15" spans="1:17" x14ac:dyDescent="0.25">
      <c r="F15" s="1"/>
    </row>
    <row r="16" spans="1:17" ht="15.75" thickBot="1" x14ac:dyDescent="0.3"/>
    <row r="17" spans="1:20" x14ac:dyDescent="0.25">
      <c r="B17" s="2">
        <v>1</v>
      </c>
      <c r="C17" s="2">
        <v>2</v>
      </c>
      <c r="D17" s="2">
        <v>3</v>
      </c>
      <c r="E17" s="2">
        <v>4</v>
      </c>
      <c r="F17" s="2">
        <v>5</v>
      </c>
      <c r="G17" s="2">
        <v>6</v>
      </c>
      <c r="H17" s="2">
        <v>7</v>
      </c>
      <c r="I17" s="2">
        <v>8</v>
      </c>
      <c r="J17" s="2">
        <v>9</v>
      </c>
      <c r="K17" s="2">
        <v>10</v>
      </c>
      <c r="M17" s="30" t="s">
        <v>9</v>
      </c>
      <c r="N17" s="31" t="s">
        <v>21</v>
      </c>
      <c r="P17" s="30" t="s">
        <v>10</v>
      </c>
      <c r="Q17" s="31" t="s">
        <v>21</v>
      </c>
      <c r="S17" s="24" t="s">
        <v>11</v>
      </c>
      <c r="T17" s="25" t="s">
        <v>21</v>
      </c>
    </row>
    <row r="18" spans="1:20" x14ac:dyDescent="0.25">
      <c r="A18" s="12">
        <v>1</v>
      </c>
      <c r="B18" s="4">
        <v>0</v>
      </c>
      <c r="C18" s="4">
        <f>SQRT((B5-B6)^2+(C5-C6)^2)</f>
        <v>529.52809179494909</v>
      </c>
      <c r="D18" s="4">
        <f>SQRT(($B5-B7)^2+($C5-C7)^2)</f>
        <v>1158.0155439371269</v>
      </c>
      <c r="E18" s="4">
        <f>SQRT(($B5-B8)^2+($C5-C8)^2)</f>
        <v>771.7512552629895</v>
      </c>
      <c r="F18" s="4">
        <f>SQRT(($B5-B9)^2+($C5-C9)^2)</f>
        <v>482.59714048054616</v>
      </c>
      <c r="G18" s="4">
        <f>SQRT(($B5-B10)^2+($C5-C10)^2)</f>
        <v>332.41540277189324</v>
      </c>
      <c r="H18" s="4">
        <f>SQRT(($B5-B11)^2+($C5-C11)^2)</f>
        <v>1217.4152947946727</v>
      </c>
      <c r="I18" s="4">
        <f>SQRT(($B5-B12)^2+($C5-C12)^2)</f>
        <v>364.0054944640259</v>
      </c>
      <c r="J18" s="4">
        <f>SQRT(($B5-B13)^2+($C5-C13)^2)</f>
        <v>616.1168720299745</v>
      </c>
      <c r="K18" s="4">
        <f>SQRT(($B5-B14)^2+($C5-C14)^2)</f>
        <v>629.36475910238255</v>
      </c>
      <c r="M18" s="26">
        <v>2</v>
      </c>
      <c r="N18" s="27">
        <f>C19</f>
        <v>0</v>
      </c>
      <c r="P18" s="26">
        <v>9</v>
      </c>
      <c r="Q18" s="27">
        <f>J26</f>
        <v>0</v>
      </c>
      <c r="S18" s="26">
        <v>2</v>
      </c>
      <c r="T18" s="27">
        <f>C19</f>
        <v>0</v>
      </c>
    </row>
    <row r="19" spans="1:20" x14ac:dyDescent="0.25">
      <c r="A19" s="10">
        <v>2</v>
      </c>
      <c r="B19" s="5"/>
      <c r="C19" s="5">
        <v>0</v>
      </c>
      <c r="D19" s="5">
        <f>SQRT((B6-B7)^2+(C6-C7)^2)</f>
        <v>730.06848993775918</v>
      </c>
      <c r="E19" s="5">
        <f>SQRT((B$6-B8)^2+(C$6-C8)^2)</f>
        <v>572.71284253105409</v>
      </c>
      <c r="F19" s="5">
        <f>SQRT((B$6-B9)^2+(C$6-C9)^2)</f>
        <v>388.97300677553449</v>
      </c>
      <c r="G19" s="5">
        <f>SQRT((B$6-B10)^2+(C$6-C10)^2)</f>
        <v>572.80013966478748</v>
      </c>
      <c r="H19" s="5">
        <f>SQRT((B$6-B11)^2+(C$6-C11)^2)</f>
        <v>1435.4441821262155</v>
      </c>
      <c r="I19" s="5">
        <f>SQRT((B$6-B12)^2+(C$6-C12)^2)</f>
        <v>860.52309672663637</v>
      </c>
      <c r="J19" s="5">
        <f>SQRT((B$6-B13)^2+(C$6-C13)^2)</f>
        <v>620.96698785040098</v>
      </c>
      <c r="K19" s="5">
        <f>SQRT((B$6-B14)^2+(C$6-C14)^2)</f>
        <v>359.02646142032484</v>
      </c>
      <c r="M19" s="26">
        <v>4</v>
      </c>
      <c r="N19" s="27">
        <f>E19</f>
        <v>572.71284253105409</v>
      </c>
      <c r="P19" s="26">
        <v>8</v>
      </c>
      <c r="Q19" s="27">
        <f>J25</f>
        <v>941.7536832951597</v>
      </c>
      <c r="S19" s="26">
        <v>8</v>
      </c>
      <c r="T19" s="27">
        <f>I19</f>
        <v>860.52309672663637</v>
      </c>
    </row>
    <row r="20" spans="1:20" x14ac:dyDescent="0.25">
      <c r="A20" s="11">
        <v>3</v>
      </c>
      <c r="B20" s="6"/>
      <c r="C20" s="6"/>
      <c r="D20" s="6">
        <v>0</v>
      </c>
      <c r="E20" s="6">
        <f>SQRT((B7-B8)^2+(C7-C8)^2)</f>
        <v>1218.2774724995943</v>
      </c>
      <c r="F20" s="6">
        <f>SQRT((B$7-B9)^2+(C$7-C9)^2)</f>
        <v>712.53070109294242</v>
      </c>
      <c r="G20" s="6">
        <f>SQRT((B$7-B10)^2+(C$7-C10)^2)</f>
        <v>990.20199959402225</v>
      </c>
      <c r="H20" s="6">
        <f>SQRT((B$7-B11)^2+(C$7-C11)^2)</f>
        <v>2160.0231480241132</v>
      </c>
      <c r="I20" s="6">
        <f>SQRT((B$7-B12)^2+(C$7-C12)^2)</f>
        <v>1521.2166183683375</v>
      </c>
      <c r="J20" s="6">
        <f>SQRT((B$7-B13)^2+(C$7-C13)^2)</f>
        <v>769.02535718921513</v>
      </c>
      <c r="K20" s="6">
        <f>SQRT((B$7-B14)^2+(C$7-C14)^2)</f>
        <v>1028.2509421342631</v>
      </c>
      <c r="M20" s="26">
        <v>9</v>
      </c>
      <c r="N20" s="27">
        <f>J21</f>
        <v>1160.6894502837526</v>
      </c>
      <c r="P20" s="26">
        <v>3</v>
      </c>
      <c r="Q20" s="27">
        <f>I20</f>
        <v>1521.2166183683375</v>
      </c>
      <c r="S20" s="26">
        <v>4</v>
      </c>
      <c r="T20" s="27">
        <f>I21</f>
        <v>910.2197536858888</v>
      </c>
    </row>
    <row r="21" spans="1:20" x14ac:dyDescent="0.25">
      <c r="A21" s="9">
        <v>4</v>
      </c>
      <c r="B21" s="8"/>
      <c r="C21" s="8"/>
      <c r="D21" s="8"/>
      <c r="E21" s="8">
        <v>0</v>
      </c>
      <c r="F21" s="8">
        <f>SQRT((B8-B9)^2+(C8-C9)^2)</f>
        <v>930</v>
      </c>
      <c r="G21" s="8">
        <f>SQRT((B$8-B10)^2+(C$8-C10)^2)</f>
        <v>1009.603882718366</v>
      </c>
      <c r="H21" s="8">
        <f>SQRT((B$8-B11)^2+(C$8-C11)^2)</f>
        <v>1006.2305898749054</v>
      </c>
      <c r="I21" s="8">
        <f>SQRT((B$8-B12)^2+(C$8-C12)^2)</f>
        <v>910.2197536858888</v>
      </c>
      <c r="J21" s="8">
        <f>SQRT((B$8-B13)^2+(C$8-C13)^2)</f>
        <v>1160.6894502837526</v>
      </c>
      <c r="K21" s="8">
        <f>SQRT((B$8-B14)^2+(C$8-C14)^2)</f>
        <v>213.77558326431949</v>
      </c>
      <c r="M21" s="26">
        <v>1</v>
      </c>
      <c r="N21" s="27">
        <f>J18</f>
        <v>616.1168720299745</v>
      </c>
      <c r="P21" s="26">
        <v>5</v>
      </c>
      <c r="Q21" s="27">
        <f>F20</f>
        <v>712.53070109294242</v>
      </c>
      <c r="S21" s="26">
        <v>10</v>
      </c>
      <c r="T21" s="27">
        <f>K21</f>
        <v>213.77558326431949</v>
      </c>
    </row>
    <row r="22" spans="1:20" x14ac:dyDescent="0.25">
      <c r="A22" s="13">
        <v>5</v>
      </c>
      <c r="B22" s="7"/>
      <c r="C22" s="7"/>
      <c r="D22" s="7"/>
      <c r="E22" s="7"/>
      <c r="F22" s="7">
        <v>0</v>
      </c>
      <c r="G22" s="7">
        <f>SQRT((B9-B10)^2+(C9-C10)^2)</f>
        <v>282.84271247461902</v>
      </c>
      <c r="H22" s="7">
        <f>SQRT((B$9-B11)^2+(C$9-C11)^2)</f>
        <v>1647.5436261295176</v>
      </c>
      <c r="I22" s="7">
        <f>SQRT((B$9-B12)^2+(C$9-C12)^2)</f>
        <v>841.18963379252364</v>
      </c>
      <c r="J22" s="7">
        <f>SQRT((B$9-B13)^2+(C$9-C13)^2)</f>
        <v>233.45235059857504</v>
      </c>
      <c r="K22" s="7">
        <f>SQRT((B$9-B14)^2+(C$9-C14)^2)</f>
        <v>721.11025509279784</v>
      </c>
      <c r="M22" s="26">
        <v>3</v>
      </c>
      <c r="N22" s="27">
        <f>D18</f>
        <v>1158.0155439371269</v>
      </c>
      <c r="P22" s="26">
        <v>10</v>
      </c>
      <c r="Q22" s="27">
        <f>K22</f>
        <v>721.11025509279784</v>
      </c>
      <c r="S22" s="26">
        <v>1</v>
      </c>
      <c r="T22" s="27">
        <f>K18</f>
        <v>629.36475910238255</v>
      </c>
    </row>
    <row r="23" spans="1:20" x14ac:dyDescent="0.25">
      <c r="A23" s="14">
        <v>6</v>
      </c>
      <c r="B23" s="15"/>
      <c r="C23" s="15"/>
      <c r="D23" s="15"/>
      <c r="E23" s="15"/>
      <c r="F23" s="15"/>
      <c r="G23" s="15">
        <v>0</v>
      </c>
      <c r="H23" s="15">
        <f>SQRT((B10-B11)^2+(C10-C11)^2)</f>
        <v>1549.4515158597251</v>
      </c>
      <c r="I23" s="15">
        <f>SQRT((B$10-B12)^2+(C$10-C12)^2)</f>
        <v>636.5532185135819</v>
      </c>
      <c r="J23" s="15">
        <f>SQRT((B$10-B13)^2+(C$10-C13)^2)</f>
        <v>306.10455730027934</v>
      </c>
      <c r="K23" s="15">
        <f>SQRT((B$10-B14)^2+(C$10-C14)^2)</f>
        <v>824.62112512353212</v>
      </c>
      <c r="M23" s="26">
        <v>6</v>
      </c>
      <c r="N23" s="27">
        <f>G20</f>
        <v>990.20199959402225</v>
      </c>
      <c r="P23" s="26">
        <v>1</v>
      </c>
      <c r="Q23" s="27">
        <f>K18</f>
        <v>629.36475910238255</v>
      </c>
      <c r="S23" s="26">
        <v>7</v>
      </c>
      <c r="T23" s="27">
        <f>H18</f>
        <v>1217.4152947946727</v>
      </c>
    </row>
    <row r="24" spans="1:20" x14ac:dyDescent="0.25">
      <c r="A24" s="16">
        <v>7</v>
      </c>
      <c r="B24" s="17"/>
      <c r="C24" s="17"/>
      <c r="D24" s="17"/>
      <c r="E24" s="17"/>
      <c r="F24" s="17"/>
      <c r="G24" s="17"/>
      <c r="H24" s="17">
        <v>0</v>
      </c>
      <c r="I24" s="17">
        <f>SQRT((B11-B12)^2+(C11-C12)^2)</f>
        <v>992.97532698451278</v>
      </c>
      <c r="J24" s="17">
        <f>SQRT((B$11-B13)^2+(C$11-C13)^2)</f>
        <v>1825.2944967867513</v>
      </c>
      <c r="K24" s="17">
        <f>SQRT((B$11-B14)^2+(C$11-C14)^2)</f>
        <v>1148.5643212288983</v>
      </c>
      <c r="M24" s="26">
        <v>10</v>
      </c>
      <c r="N24" s="27">
        <f>K23</f>
        <v>824.62112512353212</v>
      </c>
      <c r="P24" s="26">
        <v>6</v>
      </c>
      <c r="Q24" s="27">
        <f>G18</f>
        <v>332.41540277189324</v>
      </c>
      <c r="S24" s="26">
        <v>3</v>
      </c>
      <c r="T24" s="27">
        <f>H20</f>
        <v>2160.0231480241132</v>
      </c>
    </row>
    <row r="25" spans="1:20" x14ac:dyDescent="0.25">
      <c r="A25" s="18">
        <v>8</v>
      </c>
      <c r="B25" s="19"/>
      <c r="C25" s="19"/>
      <c r="D25" s="19"/>
      <c r="E25" s="19"/>
      <c r="F25" s="19"/>
      <c r="G25" s="19"/>
      <c r="H25" s="19"/>
      <c r="I25" s="19">
        <v>0</v>
      </c>
      <c r="J25" s="19">
        <f>SQRT((B12-B13)^2+(C12-C13)^2)</f>
        <v>941.7536832951597</v>
      </c>
      <c r="K25" s="19">
        <f>SQRT((B$12-B14)^2+(C$12-C14)^2)</f>
        <v>843.0895563343197</v>
      </c>
      <c r="M25" s="26">
        <v>5</v>
      </c>
      <c r="N25" s="27">
        <f>K22</f>
        <v>721.11025509279784</v>
      </c>
      <c r="P25" s="26">
        <v>7</v>
      </c>
      <c r="Q25" s="27">
        <f>H23</f>
        <v>1549.4515158597251</v>
      </c>
      <c r="S25" s="26">
        <v>9</v>
      </c>
      <c r="T25" s="27">
        <f>J20</f>
        <v>769.02535718921513</v>
      </c>
    </row>
    <row r="26" spans="1:20" x14ac:dyDescent="0.25">
      <c r="A26" s="20">
        <v>9</v>
      </c>
      <c r="B26" s="21"/>
      <c r="C26" s="21"/>
      <c r="D26" s="21"/>
      <c r="E26" s="21"/>
      <c r="F26" s="21"/>
      <c r="G26" s="21"/>
      <c r="H26" s="21"/>
      <c r="I26" s="21"/>
      <c r="J26" s="21">
        <v>0</v>
      </c>
      <c r="K26" s="21">
        <f>SQRT((B13-B14)^2+(C13-C14)^2)</f>
        <v>953.36247041720708</v>
      </c>
      <c r="M26" s="26">
        <v>7</v>
      </c>
      <c r="N26" s="27">
        <f>H22</f>
        <v>1647.5436261295176</v>
      </c>
      <c r="P26" s="26">
        <v>2</v>
      </c>
      <c r="Q26" s="27">
        <f>H19</f>
        <v>1435.4441821262155</v>
      </c>
      <c r="S26" s="26">
        <v>6</v>
      </c>
      <c r="T26" s="27">
        <f>J23</f>
        <v>306.10455730027934</v>
      </c>
    </row>
    <row r="27" spans="1:20" x14ac:dyDescent="0.25">
      <c r="A27" s="22">
        <v>10</v>
      </c>
      <c r="B27" s="23"/>
      <c r="C27" s="23"/>
      <c r="D27" s="23"/>
      <c r="E27" s="23"/>
      <c r="F27" s="23"/>
      <c r="G27" s="23"/>
      <c r="H27" s="23"/>
      <c r="I27" s="23"/>
      <c r="J27" s="23"/>
      <c r="K27" s="23">
        <v>0</v>
      </c>
      <c r="M27" s="26">
        <v>8</v>
      </c>
      <c r="N27" s="27">
        <f>I24</f>
        <v>992.97532698451278</v>
      </c>
      <c r="P27" s="26">
        <v>4</v>
      </c>
      <c r="Q27" s="27">
        <f>E19</f>
        <v>572.71284253105409</v>
      </c>
      <c r="S27" s="26">
        <v>5</v>
      </c>
      <c r="T27" s="27">
        <f>G22</f>
        <v>282.84271247461902</v>
      </c>
    </row>
    <row r="28" spans="1:20" ht="15.75" thickBot="1" x14ac:dyDescent="0.3">
      <c r="M28" s="32" t="s">
        <v>20</v>
      </c>
      <c r="N28" s="33">
        <f>SUM(N18:N27)</f>
        <v>8683.9870417062921</v>
      </c>
      <c r="P28" s="32" t="s">
        <v>20</v>
      </c>
      <c r="Q28" s="33">
        <f>SUM(Q18:Q27)</f>
        <v>8415.9999602405078</v>
      </c>
      <c r="S28" s="28" t="s">
        <v>20</v>
      </c>
      <c r="T28" s="29">
        <f>SUM(T18:T27)</f>
        <v>7349.2942625621272</v>
      </c>
    </row>
    <row r="29" spans="1:20" ht="15.75" thickBot="1" x14ac:dyDescent="0.3">
      <c r="B29" t="s">
        <v>24</v>
      </c>
      <c r="F29" s="208"/>
      <c r="G29" s="208"/>
      <c r="H29" s="208"/>
    </row>
    <row r="30" spans="1:20" x14ac:dyDescent="0.25">
      <c r="B30">
        <v>6</v>
      </c>
      <c r="C30" s="3">
        <f t="shared" ref="C30:C39" ca="1" si="0">RAND()</f>
        <v>0.23927348558745953</v>
      </c>
      <c r="D30">
        <v>0.24221566390626059</v>
      </c>
      <c r="E30">
        <v>1</v>
      </c>
      <c r="F30" s="208"/>
      <c r="G30" s="1"/>
      <c r="H30" s="1"/>
      <c r="M30" s="24" t="s">
        <v>12</v>
      </c>
      <c r="N30" s="25" t="s">
        <v>21</v>
      </c>
      <c r="P30" s="24" t="s">
        <v>13</v>
      </c>
      <c r="Q30" s="25" t="s">
        <v>21</v>
      </c>
      <c r="S30" s="24" t="s">
        <v>9</v>
      </c>
      <c r="T30" s="36">
        <f>N28</f>
        <v>8683.9870417062921</v>
      </c>
    </row>
    <row r="31" spans="1:20" x14ac:dyDescent="0.25">
      <c r="B31">
        <v>9</v>
      </c>
      <c r="C31" s="3">
        <f t="shared" ca="1" si="0"/>
        <v>0.82593068333438424</v>
      </c>
      <c r="D31">
        <v>0.55723416280258964</v>
      </c>
      <c r="E31">
        <v>2</v>
      </c>
      <c r="F31" s="1"/>
      <c r="G31" s="1"/>
      <c r="H31" s="1"/>
      <c r="M31" s="26">
        <v>2</v>
      </c>
      <c r="N31" s="27">
        <f>C19</f>
        <v>0</v>
      </c>
      <c r="P31" s="26">
        <v>7</v>
      </c>
      <c r="Q31" s="27">
        <f>H24</f>
        <v>0</v>
      </c>
      <c r="S31" s="26" t="s">
        <v>10</v>
      </c>
      <c r="T31" s="27">
        <f>Q28</f>
        <v>8415.9999602405078</v>
      </c>
    </row>
    <row r="32" spans="1:20" x14ac:dyDescent="0.25">
      <c r="B32">
        <v>5</v>
      </c>
      <c r="C32" s="3">
        <f t="shared" ca="1" si="0"/>
        <v>0.11828585414279902</v>
      </c>
      <c r="D32">
        <v>0.56182655566258066</v>
      </c>
      <c r="E32">
        <v>3</v>
      </c>
      <c r="F32" s="1"/>
      <c r="G32" s="1"/>
      <c r="H32" s="1"/>
      <c r="M32" s="26">
        <v>4</v>
      </c>
      <c r="N32" s="27">
        <f>E19</f>
        <v>572.71284253105409</v>
      </c>
      <c r="P32" s="26">
        <v>4</v>
      </c>
      <c r="Q32" s="27">
        <f>H21</f>
        <v>1006.2305898749054</v>
      </c>
      <c r="S32" s="26" t="s">
        <v>11</v>
      </c>
      <c r="T32" s="27">
        <f>T28</f>
        <v>7349.2942625621272</v>
      </c>
    </row>
    <row r="33" spans="2:20" x14ac:dyDescent="0.25">
      <c r="B33">
        <v>4</v>
      </c>
      <c r="C33" s="3">
        <f t="shared" ca="1" si="0"/>
        <v>8.5482415885394625E-2</v>
      </c>
      <c r="D33">
        <v>0.61184209278552215</v>
      </c>
      <c r="E33">
        <v>4</v>
      </c>
      <c r="F33" s="1"/>
      <c r="G33" s="1"/>
      <c r="H33" s="1"/>
      <c r="M33" s="26">
        <v>6</v>
      </c>
      <c r="N33" s="27">
        <f>G21</f>
        <v>1009.603882718366</v>
      </c>
      <c r="P33" s="26">
        <v>3</v>
      </c>
      <c r="Q33" s="27">
        <f>E20</f>
        <v>1218.2774724995943</v>
      </c>
      <c r="S33" s="26" t="s">
        <v>12</v>
      </c>
      <c r="T33" s="27">
        <f>N41</f>
        <v>7915.4656956339877</v>
      </c>
    </row>
    <row r="34" spans="2:20" x14ac:dyDescent="0.25">
      <c r="B34">
        <v>7</v>
      </c>
      <c r="C34" s="3">
        <f t="shared" ca="1" si="0"/>
        <v>0.80551698900614432</v>
      </c>
      <c r="D34">
        <v>0.76588779387668315</v>
      </c>
      <c r="E34">
        <v>5</v>
      </c>
      <c r="F34" s="1"/>
      <c r="G34" s="1"/>
      <c r="H34" s="1"/>
      <c r="M34" s="26">
        <v>5</v>
      </c>
      <c r="N34" s="27">
        <f>G22</f>
        <v>282.84271247461902</v>
      </c>
      <c r="P34" s="26">
        <v>1</v>
      </c>
      <c r="Q34" s="27">
        <f>D18</f>
        <v>1158.0155439371269</v>
      </c>
      <c r="S34" s="26" t="s">
        <v>13</v>
      </c>
      <c r="T34" s="34">
        <f>Q41</f>
        <v>6459.7350719839378</v>
      </c>
    </row>
    <row r="35" spans="2:20" x14ac:dyDescent="0.25">
      <c r="B35">
        <v>8</v>
      </c>
      <c r="C35" s="3">
        <f t="shared" ca="1" si="0"/>
        <v>0.62987385372704585</v>
      </c>
      <c r="D35">
        <v>0.81005605295648475</v>
      </c>
      <c r="E35">
        <v>6</v>
      </c>
      <c r="F35" s="1"/>
      <c r="G35" s="1"/>
      <c r="H35" s="1"/>
      <c r="M35" s="26">
        <v>1</v>
      </c>
      <c r="N35" s="27">
        <f>F18</f>
        <v>482.59714048054616</v>
      </c>
      <c r="P35" s="26">
        <v>9</v>
      </c>
      <c r="Q35" s="27">
        <f>J18</f>
        <v>616.1168720299745</v>
      </c>
      <c r="S35" s="26" t="s">
        <v>22</v>
      </c>
      <c r="T35" s="34">
        <f>MIN(T30:T34)</f>
        <v>6459.7350719839378</v>
      </c>
    </row>
    <row r="36" spans="2:20" ht="15.75" thickBot="1" x14ac:dyDescent="0.3">
      <c r="B36">
        <v>10</v>
      </c>
      <c r="C36" s="3">
        <f t="shared" ca="1" si="0"/>
        <v>0.61802058440236185</v>
      </c>
      <c r="D36">
        <v>0.82816330558346596</v>
      </c>
      <c r="E36">
        <v>7</v>
      </c>
      <c r="F36" s="1"/>
      <c r="G36" s="1"/>
      <c r="H36" s="1"/>
      <c r="M36" s="26">
        <v>8</v>
      </c>
      <c r="N36" s="27">
        <f>I18</f>
        <v>364.0054944640259</v>
      </c>
      <c r="P36" s="26">
        <v>5</v>
      </c>
      <c r="Q36" s="27">
        <f>J22</f>
        <v>233.45235059857504</v>
      </c>
      <c r="S36" s="28" t="s">
        <v>23</v>
      </c>
      <c r="T36" s="35">
        <f>MAX(T30:T34)</f>
        <v>8683.9870417062921</v>
      </c>
    </row>
    <row r="37" spans="2:20" x14ac:dyDescent="0.25">
      <c r="B37">
        <v>2</v>
      </c>
      <c r="C37" s="3">
        <f t="shared" ca="1" si="0"/>
        <v>0.7142630005684808</v>
      </c>
      <c r="D37">
        <v>0.8610840132079991</v>
      </c>
      <c r="E37">
        <v>8</v>
      </c>
      <c r="F37" s="1"/>
      <c r="G37" s="1"/>
      <c r="H37" s="1"/>
      <c r="M37" s="26">
        <v>9</v>
      </c>
      <c r="N37" s="27">
        <f>J25</f>
        <v>941.7536832951597</v>
      </c>
      <c r="P37" s="26">
        <v>2</v>
      </c>
      <c r="Q37" s="27">
        <f>F19</f>
        <v>388.97300677553449</v>
      </c>
    </row>
    <row r="38" spans="2:20" x14ac:dyDescent="0.25">
      <c r="B38">
        <v>1</v>
      </c>
      <c r="C38" s="3">
        <f t="shared" ca="1" si="0"/>
        <v>0.64629991924571373</v>
      </c>
      <c r="D38">
        <v>0.87527973096921907</v>
      </c>
      <c r="E38">
        <v>9</v>
      </c>
      <c r="F38" s="1"/>
      <c r="G38" s="1"/>
      <c r="H38" s="1"/>
      <c r="M38" s="26">
        <v>10</v>
      </c>
      <c r="N38" s="27">
        <f>K26</f>
        <v>953.36247041720708</v>
      </c>
      <c r="P38" s="26">
        <v>10</v>
      </c>
      <c r="Q38" s="27">
        <f>K19</f>
        <v>359.02646142032484</v>
      </c>
    </row>
    <row r="39" spans="2:20" x14ac:dyDescent="0.25">
      <c r="B39">
        <v>3</v>
      </c>
      <c r="C39" s="3">
        <f t="shared" ca="1" si="0"/>
        <v>0.93350314811821433</v>
      </c>
      <c r="D39">
        <v>0.95538097500223718</v>
      </c>
      <c r="E39">
        <v>10</v>
      </c>
      <c r="F39" s="1"/>
      <c r="G39" s="1"/>
      <c r="H39" s="1"/>
      <c r="M39" s="26">
        <v>7</v>
      </c>
      <c r="N39" s="27">
        <f>K24</f>
        <v>1148.5643212288983</v>
      </c>
      <c r="P39" s="26">
        <v>8</v>
      </c>
      <c r="Q39" s="27">
        <f>K25</f>
        <v>843.0895563343197</v>
      </c>
    </row>
    <row r="40" spans="2:20" x14ac:dyDescent="0.25">
      <c r="B40" t="s">
        <v>19</v>
      </c>
      <c r="C40" t="s">
        <v>5</v>
      </c>
      <c r="D40" t="s">
        <v>7</v>
      </c>
      <c r="E40" t="s">
        <v>6</v>
      </c>
      <c r="F40" s="1"/>
      <c r="G40" s="1"/>
      <c r="H40" s="1"/>
      <c r="M40" s="26">
        <v>3</v>
      </c>
      <c r="N40" s="27">
        <f>H20</f>
        <v>2160.0231480241132</v>
      </c>
      <c r="P40" s="26">
        <v>6</v>
      </c>
      <c r="Q40" s="27">
        <f>I23</f>
        <v>636.5532185135819</v>
      </c>
    </row>
    <row r="41" spans="2:20" ht="15.75" thickBot="1" x14ac:dyDescent="0.3">
      <c r="M41" s="28" t="s">
        <v>20</v>
      </c>
      <c r="N41" s="29">
        <f>SUM(N31:N40)</f>
        <v>7915.4656956339877</v>
      </c>
      <c r="P41" s="28" t="s">
        <v>20</v>
      </c>
      <c r="Q41" s="29">
        <f>SUM(Q31:Q40)</f>
        <v>6459.7350719839378</v>
      </c>
    </row>
    <row r="42" spans="2:20" x14ac:dyDescent="0.25">
      <c r="B42" t="s">
        <v>8</v>
      </c>
    </row>
    <row r="43" spans="2:20" x14ac:dyDescent="0.25">
      <c r="B43" t="s">
        <v>9</v>
      </c>
      <c r="C43" t="s">
        <v>10</v>
      </c>
      <c r="D43" t="s">
        <v>11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J43" t="s">
        <v>17</v>
      </c>
      <c r="K43" t="s">
        <v>18</v>
      </c>
    </row>
    <row r="44" spans="2:20" x14ac:dyDescent="0.25">
      <c r="B44">
        <v>2</v>
      </c>
      <c r="C44">
        <v>9</v>
      </c>
      <c r="D44">
        <v>2</v>
      </c>
      <c r="E44">
        <v>2</v>
      </c>
      <c r="F44">
        <v>7</v>
      </c>
      <c r="G44">
        <v>7</v>
      </c>
      <c r="H44">
        <v>4</v>
      </c>
      <c r="I44">
        <v>1</v>
      </c>
      <c r="J44">
        <v>6</v>
      </c>
      <c r="K44">
        <v>6</v>
      </c>
    </row>
    <row r="45" spans="2:20" x14ac:dyDescent="0.25">
      <c r="B45">
        <v>4</v>
      </c>
      <c r="C45">
        <v>8</v>
      </c>
      <c r="D45">
        <v>8</v>
      </c>
      <c r="E45">
        <v>4</v>
      </c>
      <c r="F45">
        <v>4</v>
      </c>
      <c r="G45">
        <v>8</v>
      </c>
      <c r="H45">
        <v>5</v>
      </c>
      <c r="I45">
        <v>4</v>
      </c>
      <c r="J45">
        <v>4</v>
      </c>
      <c r="K45">
        <v>9</v>
      </c>
    </row>
    <row r="46" spans="2:20" x14ac:dyDescent="0.25">
      <c r="B46">
        <v>9</v>
      </c>
      <c r="C46">
        <v>3</v>
      </c>
      <c r="D46">
        <v>4</v>
      </c>
      <c r="E46">
        <v>6</v>
      </c>
      <c r="F46">
        <v>3</v>
      </c>
      <c r="G46">
        <v>3</v>
      </c>
      <c r="H46">
        <v>9</v>
      </c>
      <c r="I46">
        <v>8</v>
      </c>
      <c r="J46">
        <v>10</v>
      </c>
      <c r="K46">
        <v>5</v>
      </c>
    </row>
    <row r="47" spans="2:20" x14ac:dyDescent="0.25">
      <c r="B47">
        <v>1</v>
      </c>
      <c r="C47">
        <v>5</v>
      </c>
      <c r="D47">
        <v>10</v>
      </c>
      <c r="E47">
        <v>5</v>
      </c>
      <c r="F47">
        <v>1</v>
      </c>
      <c r="G47">
        <v>5</v>
      </c>
      <c r="H47">
        <v>2</v>
      </c>
      <c r="I47">
        <v>7</v>
      </c>
      <c r="J47">
        <v>3</v>
      </c>
      <c r="K47">
        <v>4</v>
      </c>
    </row>
    <row r="48" spans="2:20" x14ac:dyDescent="0.25">
      <c r="B48">
        <v>3</v>
      </c>
      <c r="C48">
        <v>10</v>
      </c>
      <c r="D48">
        <v>1</v>
      </c>
      <c r="E48">
        <v>1</v>
      </c>
      <c r="F48">
        <v>9</v>
      </c>
      <c r="G48">
        <v>6</v>
      </c>
      <c r="H48">
        <v>1</v>
      </c>
      <c r="I48">
        <v>9</v>
      </c>
      <c r="J48">
        <v>9</v>
      </c>
      <c r="K48">
        <v>7</v>
      </c>
    </row>
    <row r="49" spans="2:11" x14ac:dyDescent="0.25">
      <c r="B49">
        <v>6</v>
      </c>
      <c r="C49">
        <v>1</v>
      </c>
      <c r="D49">
        <v>7</v>
      </c>
      <c r="E49">
        <v>8</v>
      </c>
      <c r="F49">
        <v>5</v>
      </c>
      <c r="G49">
        <v>10</v>
      </c>
      <c r="H49">
        <v>6</v>
      </c>
      <c r="I49">
        <v>3</v>
      </c>
      <c r="J49">
        <v>8</v>
      </c>
      <c r="K49">
        <v>8</v>
      </c>
    </row>
    <row r="50" spans="2:11" x14ac:dyDescent="0.25">
      <c r="B50">
        <v>10</v>
      </c>
      <c r="C50">
        <v>6</v>
      </c>
      <c r="D50">
        <v>3</v>
      </c>
      <c r="E50">
        <v>9</v>
      </c>
      <c r="F50">
        <v>2</v>
      </c>
      <c r="G50">
        <v>9</v>
      </c>
      <c r="H50">
        <v>10</v>
      </c>
      <c r="I50">
        <v>6</v>
      </c>
      <c r="J50">
        <v>2</v>
      </c>
      <c r="K50">
        <v>10</v>
      </c>
    </row>
    <row r="51" spans="2:11" x14ac:dyDescent="0.25">
      <c r="B51">
        <v>5</v>
      </c>
      <c r="C51">
        <v>7</v>
      </c>
      <c r="D51">
        <v>9</v>
      </c>
      <c r="E51">
        <v>10</v>
      </c>
      <c r="F51">
        <v>10</v>
      </c>
      <c r="G51">
        <v>4</v>
      </c>
      <c r="H51">
        <v>3</v>
      </c>
      <c r="I51">
        <v>10</v>
      </c>
      <c r="J51">
        <v>5</v>
      </c>
      <c r="K51">
        <v>2</v>
      </c>
    </row>
    <row r="52" spans="2:11" x14ac:dyDescent="0.25">
      <c r="B52">
        <v>7</v>
      </c>
      <c r="C52">
        <v>2</v>
      </c>
      <c r="D52">
        <v>6</v>
      </c>
      <c r="E52">
        <v>7</v>
      </c>
      <c r="F52">
        <v>8</v>
      </c>
      <c r="G52">
        <v>1</v>
      </c>
      <c r="H52">
        <v>7</v>
      </c>
      <c r="I52">
        <v>2</v>
      </c>
      <c r="J52">
        <v>1</v>
      </c>
      <c r="K52">
        <v>1</v>
      </c>
    </row>
    <row r="53" spans="2:11" x14ac:dyDescent="0.25">
      <c r="B53">
        <v>8</v>
      </c>
      <c r="C53">
        <v>4</v>
      </c>
      <c r="D53">
        <v>5</v>
      </c>
      <c r="E53">
        <v>3</v>
      </c>
      <c r="F53">
        <v>6</v>
      </c>
      <c r="G53">
        <v>2</v>
      </c>
      <c r="H53">
        <v>8</v>
      </c>
      <c r="I53">
        <v>5</v>
      </c>
      <c r="J53">
        <v>7</v>
      </c>
      <c r="K53">
        <v>3</v>
      </c>
    </row>
  </sheetData>
  <sortState ref="B30:E40">
    <sortCondition ref="D30"/>
  </sortState>
  <mergeCells count="4">
    <mergeCell ref="A3:A4"/>
    <mergeCell ref="B3:C3"/>
    <mergeCell ref="F29:F30"/>
    <mergeCell ref="G29:H29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2"/>
  <sheetViews>
    <sheetView topLeftCell="N11" workbookViewId="0">
      <selection activeCell="O11" sqref="O11"/>
    </sheetView>
  </sheetViews>
  <sheetFormatPr defaultRowHeight="15" x14ac:dyDescent="0.25"/>
  <cols>
    <col min="3" max="3" width="15.85546875" customWidth="1"/>
    <col min="4" max="4" width="16.42578125" customWidth="1"/>
    <col min="13" max="13" width="13.140625" customWidth="1"/>
    <col min="32" max="32" width="10.7109375" customWidth="1"/>
  </cols>
  <sheetData>
    <row r="1" spans="1:15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</row>
    <row r="2" spans="1:15" x14ac:dyDescent="0.25">
      <c r="A2" s="49">
        <v>1</v>
      </c>
      <c r="B2" s="4">
        <v>0</v>
      </c>
      <c r="C2" s="4">
        <v>132</v>
      </c>
      <c r="D2" s="4">
        <v>217</v>
      </c>
      <c r="E2" s="4">
        <v>164</v>
      </c>
      <c r="F2" s="4">
        <v>58</v>
      </c>
      <c r="H2" s="69"/>
    </row>
    <row r="3" spans="1:15" x14ac:dyDescent="0.25">
      <c r="A3" s="49">
        <v>2</v>
      </c>
      <c r="B3" s="91">
        <v>132</v>
      </c>
      <c r="C3" s="91">
        <v>0</v>
      </c>
      <c r="D3" s="91">
        <v>290</v>
      </c>
      <c r="E3" s="91">
        <v>201</v>
      </c>
      <c r="F3" s="91">
        <v>79</v>
      </c>
      <c r="H3" s="101"/>
    </row>
    <row r="4" spans="1:15" x14ac:dyDescent="0.25">
      <c r="A4" s="49">
        <v>3</v>
      </c>
      <c r="B4" s="42">
        <v>217</v>
      </c>
      <c r="C4" s="42">
        <v>290</v>
      </c>
      <c r="D4" s="42">
        <v>0</v>
      </c>
      <c r="E4" s="42">
        <v>113</v>
      </c>
      <c r="F4" s="42">
        <v>303</v>
      </c>
      <c r="H4" s="101"/>
    </row>
    <row r="5" spans="1:15" x14ac:dyDescent="0.25">
      <c r="A5" s="49">
        <v>4</v>
      </c>
      <c r="B5" s="91">
        <v>164</v>
      </c>
      <c r="C5" s="91">
        <v>201</v>
      </c>
      <c r="D5" s="91">
        <v>113</v>
      </c>
      <c r="E5" s="91">
        <v>0</v>
      </c>
      <c r="F5" s="91">
        <v>196</v>
      </c>
      <c r="H5" s="101"/>
    </row>
    <row r="6" spans="1:15" x14ac:dyDescent="0.25">
      <c r="A6" s="49">
        <v>5</v>
      </c>
      <c r="B6" s="42">
        <v>58</v>
      </c>
      <c r="C6" s="42">
        <v>79</v>
      </c>
      <c r="D6" s="42">
        <v>303</v>
      </c>
      <c r="E6" s="42">
        <v>196</v>
      </c>
      <c r="F6" s="42">
        <v>0</v>
      </c>
      <c r="H6" s="101"/>
    </row>
    <row r="7" spans="1:15" x14ac:dyDescent="0.25">
      <c r="A7" s="90"/>
      <c r="B7" s="89"/>
      <c r="C7" s="89"/>
      <c r="D7" s="89"/>
      <c r="E7" s="89"/>
      <c r="F7" s="89"/>
      <c r="H7" s="101"/>
    </row>
    <row r="8" spans="1:15" x14ac:dyDescent="0.25">
      <c r="A8" s="90"/>
      <c r="B8" s="89"/>
      <c r="C8" s="89"/>
      <c r="D8" s="89"/>
      <c r="E8" s="89"/>
    </row>
    <row r="9" spans="1:15" x14ac:dyDescent="0.25">
      <c r="B9" s="92" t="s">
        <v>193</v>
      </c>
      <c r="C9" s="89"/>
    </row>
    <row r="11" spans="1:15" x14ac:dyDescent="0.25">
      <c r="O11" s="100"/>
    </row>
    <row r="12" spans="1:15" x14ac:dyDescent="0.25">
      <c r="B12" s="100" t="s">
        <v>154</v>
      </c>
    </row>
    <row r="14" spans="1:15" x14ac:dyDescent="0.25">
      <c r="B14" s="126" t="s">
        <v>146</v>
      </c>
      <c r="C14" s="126">
        <v>0.5</v>
      </c>
    </row>
    <row r="15" spans="1:15" x14ac:dyDescent="0.25">
      <c r="B15" s="126" t="s">
        <v>148</v>
      </c>
      <c r="C15" s="126">
        <v>0.1</v>
      </c>
    </row>
    <row r="16" spans="1:15" x14ac:dyDescent="0.25">
      <c r="B16" s="126" t="s">
        <v>158</v>
      </c>
      <c r="C16" s="126">
        <v>1</v>
      </c>
    </row>
    <row r="17" spans="2:33" x14ac:dyDescent="0.25">
      <c r="B17" s="126" t="s">
        <v>159</v>
      </c>
      <c r="C17" s="126">
        <v>5</v>
      </c>
    </row>
    <row r="18" spans="2:33" x14ac:dyDescent="0.25">
      <c r="B18" s="126" t="s">
        <v>204</v>
      </c>
      <c r="C18" s="126">
        <v>5</v>
      </c>
    </row>
    <row r="19" spans="2:33" x14ac:dyDescent="0.25">
      <c r="B19" s="126" t="s">
        <v>220</v>
      </c>
      <c r="C19" s="126">
        <v>5</v>
      </c>
    </row>
    <row r="20" spans="2:33" x14ac:dyDescent="0.25">
      <c r="B20" s="126" t="s">
        <v>455</v>
      </c>
      <c r="C20" s="126">
        <v>100</v>
      </c>
    </row>
    <row r="21" spans="2:33" x14ac:dyDescent="0.25">
      <c r="B21" s="100" t="s">
        <v>155</v>
      </c>
      <c r="D21" s="70" t="s">
        <v>132</v>
      </c>
      <c r="J21" t="s">
        <v>164</v>
      </c>
      <c r="U21" t="s">
        <v>169</v>
      </c>
    </row>
    <row r="22" spans="2:33" x14ac:dyDescent="0.25">
      <c r="B22" s="70" t="s">
        <v>156</v>
      </c>
      <c r="C22" s="70" t="s">
        <v>157</v>
      </c>
      <c r="D22" t="s">
        <v>167</v>
      </c>
      <c r="J22" s="100" t="s">
        <v>160</v>
      </c>
      <c r="U22" s="100" t="s">
        <v>160</v>
      </c>
    </row>
    <row r="23" spans="2:33" x14ac:dyDescent="0.25">
      <c r="B23" s="70">
        <v>1</v>
      </c>
      <c r="C23" s="70">
        <v>2</v>
      </c>
      <c r="D23">
        <f>$C$15^$C$16*(1/B3)^$C$17+$C$15^$C$16*(1/D3)^$C$17+$C$15^$C$16*(1/E3)^$C$17+$C$15^$C$16*(1/F3)^$C$17</f>
        <v>3.534749269046071E-11</v>
      </c>
      <c r="I23" s="70" t="s">
        <v>164</v>
      </c>
      <c r="J23" s="70" t="s">
        <v>156</v>
      </c>
      <c r="K23" s="70" t="s">
        <v>161</v>
      </c>
      <c r="L23" s="70">
        <v>1</v>
      </c>
      <c r="M23" s="70">
        <v>2</v>
      </c>
      <c r="N23" s="70">
        <v>3</v>
      </c>
      <c r="O23" s="70">
        <v>4</v>
      </c>
      <c r="P23" s="70">
        <v>5</v>
      </c>
      <c r="Q23" t="s">
        <v>163</v>
      </c>
      <c r="S23" t="s">
        <v>170</v>
      </c>
      <c r="U23" s="70" t="s">
        <v>156</v>
      </c>
      <c r="V23" s="70" t="s">
        <v>161</v>
      </c>
      <c r="W23" s="70">
        <v>1</v>
      </c>
      <c r="X23" s="70">
        <v>2</v>
      </c>
      <c r="Y23" s="70">
        <v>3</v>
      </c>
      <c r="Z23" s="70">
        <v>4</v>
      </c>
      <c r="AA23" s="70">
        <v>5</v>
      </c>
      <c r="AB23" t="s">
        <v>163</v>
      </c>
      <c r="AG23" t="s">
        <v>169</v>
      </c>
    </row>
    <row r="24" spans="2:33" x14ac:dyDescent="0.25">
      <c r="B24" s="70">
        <v>2</v>
      </c>
      <c r="C24" s="70">
        <v>1</v>
      </c>
      <c r="D24">
        <f>$C$15^$C$16*(1/C2)^$C$17+$C$15^$C$16*(1/D2)^$C$17+$C$15^$C$16*(1/E2)^$C$17+$C$15^$C$16*(1/F2)^$C$17</f>
        <v>1.5590224429810372E-10</v>
      </c>
      <c r="I24" s="70">
        <v>0.984597812788502</v>
      </c>
      <c r="J24" s="70">
        <v>1</v>
      </c>
      <c r="K24" s="78">
        <v>2</v>
      </c>
      <c r="L24" s="70">
        <f>($C$15^$C$16*(1/B3)^$C$17)/$D$23</f>
        <v>7.0594640448600809E-2</v>
      </c>
      <c r="M24" s="95">
        <v>0</v>
      </c>
      <c r="N24" s="70">
        <f>($C$15^$C$16*(1/D3)^$C$17)/$D$23</f>
        <v>1.3792766917120442E-3</v>
      </c>
      <c r="O24" s="70">
        <f>($C$15^$C$16*(1/E3)^$C$17)/$D$23</f>
        <v>8.6230538763108194E-3</v>
      </c>
      <c r="P24" s="70">
        <f>($C$15^$C$16*(1/F3)^$C$17)/$D$23</f>
        <v>0.91940302898337634</v>
      </c>
      <c r="Q24">
        <f>SUM(L24:O24)</f>
        <v>8.0596971016623678E-2</v>
      </c>
      <c r="S24" s="70" t="s">
        <v>188</v>
      </c>
      <c r="U24" s="70">
        <v>1</v>
      </c>
      <c r="V24" s="78" t="str">
        <f>S44</f>
        <v>2,4,1,3</v>
      </c>
      <c r="W24" s="95">
        <v>0</v>
      </c>
      <c r="X24" s="95">
        <v>0</v>
      </c>
      <c r="Y24" s="95">
        <v>0</v>
      </c>
      <c r="Z24" s="95">
        <v>0</v>
      </c>
      <c r="AA24" s="70">
        <f>($C$15^$C$16*(1/F4)^$C$17)/$D$27</f>
        <v>6.8412851263143851E-3</v>
      </c>
      <c r="AB24">
        <f>SUM(W24:AA24)</f>
        <v>6.8412851263143851E-3</v>
      </c>
      <c r="AD24" s="70" t="s">
        <v>263</v>
      </c>
      <c r="AF24" t="s">
        <v>330</v>
      </c>
      <c r="AG24">
        <v>0.49859905986453557</v>
      </c>
    </row>
    <row r="25" spans="2:33" x14ac:dyDescent="0.25">
      <c r="B25" s="70">
        <v>3</v>
      </c>
      <c r="C25" s="70">
        <v>4</v>
      </c>
      <c r="D25">
        <f>$C$15^$C$16*(1/B5)^$C$17+$C$15^$C$16*(1/C5)^$C$17+$C$15^$C$16*(1/D5)^$C$17+$C$15^$C$16*(1/F5)^$C$17</f>
        <v>6.9210279577316451E-12</v>
      </c>
      <c r="H25" s="100"/>
      <c r="I25" s="70">
        <v>0.22422712432577729</v>
      </c>
      <c r="J25" s="70">
        <v>2</v>
      </c>
      <c r="K25" s="78">
        <v>1</v>
      </c>
      <c r="L25" s="95">
        <v>0</v>
      </c>
      <c r="M25" s="70">
        <f>($C$15^$C$16*(1/C2)^$C$17)/$D$24</f>
        <v>1.6005821779391603E-2</v>
      </c>
      <c r="N25" s="70">
        <f>($C$15^$C$16*(1/D2)^$C$17)/$D$24</f>
        <v>1.3330577485481663E-3</v>
      </c>
      <c r="O25" s="70">
        <f>($C$15^$C$16*(1/E2)^$C$17)/$D$24</f>
        <v>5.4066516959627355E-3</v>
      </c>
      <c r="P25" s="70">
        <f>($C$15^$C$16*(1/F2)^$C$17)/$D$24</f>
        <v>0.97725446877609745</v>
      </c>
      <c r="Q25">
        <f>SUM(L25:O25)</f>
        <v>2.2745531223902507E-2</v>
      </c>
      <c r="S25" s="70" t="s">
        <v>186</v>
      </c>
      <c r="U25" s="70">
        <v>2</v>
      </c>
      <c r="V25" s="78" t="str">
        <f>S45</f>
        <v>1,4,2,3</v>
      </c>
      <c r="W25" s="95">
        <v>0</v>
      </c>
      <c r="X25" s="95">
        <v>0</v>
      </c>
      <c r="Y25" s="95">
        <v>0</v>
      </c>
      <c r="Z25" s="95">
        <v>0</v>
      </c>
      <c r="AA25" s="70">
        <f>($C$15^$C$16*(1/F4)^$C$17)/$D$27</f>
        <v>6.8412851263143851E-3</v>
      </c>
      <c r="AB25">
        <f>SUM(W25:AA25)</f>
        <v>6.8412851263143851E-3</v>
      </c>
      <c r="AD25" s="70" t="s">
        <v>242</v>
      </c>
      <c r="AF25" t="s">
        <v>322</v>
      </c>
      <c r="AG25">
        <v>0.63577590920856575</v>
      </c>
    </row>
    <row r="26" spans="2:33" x14ac:dyDescent="0.25">
      <c r="B26" s="70">
        <v>4</v>
      </c>
      <c r="C26" s="70">
        <v>5</v>
      </c>
      <c r="D26">
        <f>$C$15^$C$16*(1/B6)^$C$17+$C$15^$C$16*(1/C6)^$C$17+$C$15^$C$16*(1/D6)^$C$17+$C$15^$C$16*(1/E6)^$C$17</f>
        <v>1.852396278760263E-10</v>
      </c>
      <c r="I26" s="70">
        <v>0.59200455007512998</v>
      </c>
      <c r="J26" s="70">
        <v>3</v>
      </c>
      <c r="K26" s="78">
        <v>4</v>
      </c>
      <c r="L26" s="70">
        <f>($C$15^$C$16*(1/B5)^$C$17)/$D$25</f>
        <v>0.12178958655947998</v>
      </c>
      <c r="M26" s="70">
        <f>($C$15^$C$16*(1/C5)^$C$17)/$D$25</f>
        <v>4.4040182430103103E-2</v>
      </c>
      <c r="N26" s="70">
        <f>($C$15^$C$16*(1/D5)^$C$17)/$D$25</f>
        <v>0.78421867288242675</v>
      </c>
      <c r="O26" s="95">
        <v>0</v>
      </c>
      <c r="P26" s="70">
        <f>($C$15^$C$16*(1/F5)^$C$17)/$D$25</f>
        <v>4.9951558127990195E-2</v>
      </c>
      <c r="Q26">
        <f>SUM(L26:M26)</f>
        <v>0.16582976898958307</v>
      </c>
      <c r="S26" s="70" t="s">
        <v>221</v>
      </c>
      <c r="U26" s="70">
        <v>3</v>
      </c>
      <c r="V26" s="78" t="str">
        <f>S46</f>
        <v>4,2,3,5</v>
      </c>
      <c r="W26" s="70">
        <f>($C$15^$C$16*(1/B6)^$C$17)/$D$26</f>
        <v>0.82248148886646866</v>
      </c>
      <c r="X26" s="95">
        <v>0</v>
      </c>
      <c r="Y26" s="95">
        <v>0</v>
      </c>
      <c r="Z26" s="95">
        <v>0</v>
      </c>
      <c r="AA26" s="95">
        <v>0</v>
      </c>
      <c r="AB26">
        <f>SUM(W26:X26)</f>
        <v>0.82248148886646866</v>
      </c>
      <c r="AD26" s="70" t="s">
        <v>458</v>
      </c>
      <c r="AF26" t="s">
        <v>459</v>
      </c>
      <c r="AG26">
        <v>0.89110334025534421</v>
      </c>
    </row>
    <row r="27" spans="2:33" x14ac:dyDescent="0.25">
      <c r="B27" s="70">
        <v>5</v>
      </c>
      <c r="C27" s="70">
        <v>3</v>
      </c>
      <c r="D27">
        <f>$C$15^$C$16*(1/B4)^$C$17+$C$15^$C$16*(1/C4)^$C$17+$C$15^$C$16*(1/E4)^$C$17+$C$15^$C$16*(1/F4)^$C$17</f>
        <v>5.723334994118712E-12</v>
      </c>
      <c r="I27" s="70">
        <v>0.92349345331413102</v>
      </c>
      <c r="J27" s="70">
        <v>4</v>
      </c>
      <c r="K27" s="78">
        <v>5</v>
      </c>
      <c r="L27" s="70">
        <f>($C$15^$C$16*(1/B6)^$C$17)/$D$26</f>
        <v>0.82248148886646866</v>
      </c>
      <c r="M27" s="70">
        <f>($C$15^$C$16*(1/C6)^$C$17)/$D$26</f>
        <v>0.17544081803234554</v>
      </c>
      <c r="N27" s="70">
        <f>($C$15^$C$16*(1/D6)^$C$17)/$D$26</f>
        <v>2.1137467731463958E-4</v>
      </c>
      <c r="O27" s="70">
        <f>($C$15^$C$16*(1/E6)^$C$17)/$D$26</f>
        <v>1.8663184238712246E-3</v>
      </c>
      <c r="P27" s="95">
        <v>0</v>
      </c>
      <c r="Q27">
        <f>SUM(L27)</f>
        <v>0.82248148886646866</v>
      </c>
      <c r="S27" s="70" t="s">
        <v>198</v>
      </c>
      <c r="U27" s="70">
        <v>4</v>
      </c>
      <c r="V27" s="78" t="str">
        <f>S47</f>
        <v>5,1,4,2</v>
      </c>
      <c r="W27" s="95">
        <v>0</v>
      </c>
      <c r="X27" s="95">
        <v>0</v>
      </c>
      <c r="Y27" s="70">
        <f>($C$15^$C$16*(1/D3)^$C$17)/$D$23</f>
        <v>1.3792766917120442E-3</v>
      </c>
      <c r="Z27" s="95">
        <v>0</v>
      </c>
      <c r="AA27" s="95">
        <v>0</v>
      </c>
      <c r="AB27">
        <f>SUM(W27:Y27)</f>
        <v>1.3792766917120442E-3</v>
      </c>
      <c r="AD27" s="70" t="s">
        <v>233</v>
      </c>
      <c r="AF27" t="s">
        <v>320</v>
      </c>
      <c r="AG27">
        <v>0.72299306929685114</v>
      </c>
    </row>
    <row r="28" spans="2:33" x14ac:dyDescent="0.25">
      <c r="H28" s="100"/>
      <c r="I28" s="70">
        <v>0.24836256819781222</v>
      </c>
      <c r="J28" s="70">
        <v>5</v>
      </c>
      <c r="K28" s="78">
        <v>3</v>
      </c>
      <c r="L28" s="70">
        <f>($C$15^$C$16*(1/B4)^$C$17)/$D$27</f>
        <v>3.6312166768361222E-2</v>
      </c>
      <c r="M28" s="70">
        <f>($C$15^$C$16*(1/C4)^$C$17)/$D$27</f>
        <v>8.518455206363738E-3</v>
      </c>
      <c r="N28" s="95">
        <v>0</v>
      </c>
      <c r="O28" s="70">
        <f>($C$15^$C$16*(1/E4)^$C$17)/$D$27</f>
        <v>0.94832809289896081</v>
      </c>
      <c r="P28" s="70">
        <f>($C$15^$C$16*(1/F4)^$C$17)/$D$27</f>
        <v>6.8412851263143851E-3</v>
      </c>
      <c r="Q28">
        <f>SUM(L28:M28)</f>
        <v>4.4830621974724962E-2</v>
      </c>
      <c r="S28" s="70" t="s">
        <v>166</v>
      </c>
      <c r="U28" s="70">
        <v>5</v>
      </c>
      <c r="V28" s="78" t="str">
        <f>S48</f>
        <v>3,2,4,5</v>
      </c>
      <c r="W28" s="70">
        <f>($C$15^$C$16*(1/B6)^$C$17)/$D$26</f>
        <v>0.82248148886646866</v>
      </c>
      <c r="X28" s="95">
        <v>0</v>
      </c>
      <c r="Y28" s="95">
        <v>0</v>
      </c>
      <c r="Z28" s="95">
        <v>0</v>
      </c>
      <c r="AA28" s="95">
        <v>0</v>
      </c>
      <c r="AB28">
        <f>SUM(W28:W28)</f>
        <v>0.82248148886646866</v>
      </c>
      <c r="AD28" s="70" t="s">
        <v>182</v>
      </c>
      <c r="AF28" t="s">
        <v>339</v>
      </c>
      <c r="AG28">
        <v>0.91098821658460938</v>
      </c>
    </row>
    <row r="31" spans="2:33" x14ac:dyDescent="0.25">
      <c r="J31" t="s">
        <v>165</v>
      </c>
      <c r="U31" t="s">
        <v>308</v>
      </c>
    </row>
    <row r="32" spans="2:33" x14ac:dyDescent="0.25">
      <c r="J32" s="100" t="s">
        <v>160</v>
      </c>
      <c r="U32" s="100" t="s">
        <v>160</v>
      </c>
    </row>
    <row r="33" spans="8:28" x14ac:dyDescent="0.25">
      <c r="I33" t="s">
        <v>165</v>
      </c>
      <c r="J33" s="70" t="s">
        <v>156</v>
      </c>
      <c r="K33" s="70" t="s">
        <v>161</v>
      </c>
      <c r="L33" s="70">
        <v>1</v>
      </c>
      <c r="M33" s="70">
        <v>2</v>
      </c>
      <c r="N33" s="70">
        <v>3</v>
      </c>
      <c r="O33" s="70">
        <v>4</v>
      </c>
      <c r="P33" s="70">
        <v>5</v>
      </c>
      <c r="Q33" t="s">
        <v>163</v>
      </c>
      <c r="U33" s="70" t="s">
        <v>156</v>
      </c>
      <c r="V33" s="70" t="s">
        <v>161</v>
      </c>
      <c r="W33" s="70">
        <v>1</v>
      </c>
      <c r="X33" s="70">
        <v>2</v>
      </c>
      <c r="Y33" s="70">
        <v>3</v>
      </c>
      <c r="Z33" s="70">
        <v>4</v>
      </c>
      <c r="AA33" s="70">
        <v>5</v>
      </c>
      <c r="AB33" t="s">
        <v>163</v>
      </c>
    </row>
    <row r="34" spans="8:28" x14ac:dyDescent="0.25">
      <c r="I34">
        <v>0.55232639552162144</v>
      </c>
      <c r="J34" s="70">
        <v>1</v>
      </c>
      <c r="K34" s="78" t="str">
        <f>S24</f>
        <v>2,4</v>
      </c>
      <c r="L34" s="70">
        <f>($C$15^$C$16*(1/B5)^$C$17)/$D$25</f>
        <v>0.12178958655947998</v>
      </c>
      <c r="M34" s="95">
        <v>0</v>
      </c>
      <c r="N34" s="70">
        <f>($C$15^$C$16*(1/D5)^$C$17)/$D$25</f>
        <v>0.78421867288242675</v>
      </c>
      <c r="O34" s="95">
        <v>0</v>
      </c>
      <c r="P34" s="70">
        <f>($C$15^$C$16*(1/F5)^$C$17)/$D$25</f>
        <v>4.9951558127990195E-2</v>
      </c>
      <c r="Q34">
        <f>SUM(L34)</f>
        <v>0.12178958655947998</v>
      </c>
      <c r="S34" s="70" t="s">
        <v>222</v>
      </c>
      <c r="U34" s="70">
        <v>1</v>
      </c>
      <c r="V34" s="78" t="str">
        <f>AD24</f>
        <v>2,4,1,3,5</v>
      </c>
      <c r="X34" s="96">
        <f>(C15^$C$16*(1/B3)^$C$17)/$D$26</f>
        <v>1.3470894785605246E-2</v>
      </c>
      <c r="Y34" s="95">
        <v>0</v>
      </c>
      <c r="Z34" s="95">
        <v>0</v>
      </c>
      <c r="AA34" s="95">
        <v>0</v>
      </c>
      <c r="AB34">
        <f>SUM(X34:Z34)</f>
        <v>1.3470894785605246E-2</v>
      </c>
    </row>
    <row r="35" spans="8:28" x14ac:dyDescent="0.25">
      <c r="H35" s="100"/>
      <c r="I35">
        <v>0.75153053183668395</v>
      </c>
      <c r="J35" s="70">
        <v>2</v>
      </c>
      <c r="K35" s="78" t="str">
        <f>S25</f>
        <v>1,4</v>
      </c>
      <c r="L35" s="95">
        <v>0</v>
      </c>
      <c r="M35" s="96">
        <f>($C$15^$C$16*(1/C5)^$C$17)/$D$25</f>
        <v>4.4040182430103103E-2</v>
      </c>
      <c r="N35" s="96">
        <f t="shared" ref="N35:P35" si="0">($C$15^$C$16*(1/D5)^$C$17)/$D$25</f>
        <v>0.78421867288242675</v>
      </c>
      <c r="O35" s="95">
        <v>0</v>
      </c>
      <c r="P35" s="96">
        <f t="shared" si="0"/>
        <v>4.9951558127990195E-2</v>
      </c>
      <c r="Q35">
        <f>SUM(L35:M35)</f>
        <v>4.4040182430103103E-2</v>
      </c>
      <c r="S35" s="70" t="s">
        <v>196</v>
      </c>
      <c r="U35" s="70">
        <v>2</v>
      </c>
      <c r="V35" s="78" t="str">
        <f>AD25</f>
        <v>1,4,2,3,5</v>
      </c>
      <c r="W35" s="96">
        <f>(C15^$C$16*(1/B6)^$C$17)/$D$26</f>
        <v>0.82248148886646866</v>
      </c>
      <c r="X35" s="95">
        <v>0</v>
      </c>
      <c r="Y35" s="95">
        <v>0</v>
      </c>
      <c r="Z35" s="95">
        <v>0</v>
      </c>
      <c r="AA35" s="95">
        <v>0</v>
      </c>
      <c r="AB35">
        <f>SUM(W35:Z35)</f>
        <v>0.82248148886646866</v>
      </c>
    </row>
    <row r="36" spans="8:28" x14ac:dyDescent="0.25">
      <c r="H36" s="100"/>
      <c r="I36">
        <v>0.26573213950888397</v>
      </c>
      <c r="J36" s="70">
        <v>3</v>
      </c>
      <c r="K36" s="78" t="str">
        <f>S26</f>
        <v>4,2</v>
      </c>
      <c r="L36" s="70">
        <f>($C$15^$C$16*(1/B3)^$C$17)/$D$23</f>
        <v>7.0594640448600809E-2</v>
      </c>
      <c r="M36" s="95">
        <v>0</v>
      </c>
      <c r="N36" s="70">
        <f>($C$15^$C$16*(1/D3)^$C$17)/$D$23</f>
        <v>1.3792766917120442E-3</v>
      </c>
      <c r="O36" s="95">
        <v>0</v>
      </c>
      <c r="P36" s="70">
        <f>($C$15^$C$16*(1/F3)^$C$17)/$D$23</f>
        <v>0.91940302898337634</v>
      </c>
      <c r="Q36">
        <f>SUM(L36:N36)</f>
        <v>7.1973917140312857E-2</v>
      </c>
      <c r="S36" s="70" t="s">
        <v>456</v>
      </c>
      <c r="U36" s="70">
        <v>3</v>
      </c>
      <c r="V36" s="78" t="str">
        <f>AD26</f>
        <v>4,2,3,5,1</v>
      </c>
      <c r="W36" s="95">
        <v>0</v>
      </c>
      <c r="X36" s="95">
        <v>0</v>
      </c>
      <c r="Y36" s="95">
        <v>0</v>
      </c>
      <c r="Z36" s="96">
        <f>(C15^$C$16*(1/E2)^$C$17)/$D$24</f>
        <v>5.4066516959627355E-3</v>
      </c>
      <c r="AA36" s="95">
        <v>0</v>
      </c>
      <c r="AB36">
        <f>SUM(W36:Z36)</f>
        <v>5.4066516959627355E-3</v>
      </c>
    </row>
    <row r="37" spans="8:28" x14ac:dyDescent="0.25">
      <c r="I37">
        <v>0.51840541555773023</v>
      </c>
      <c r="J37" s="70">
        <v>4</v>
      </c>
      <c r="K37" s="78" t="str">
        <f>S27</f>
        <v>5,1</v>
      </c>
      <c r="L37" s="95">
        <v>0</v>
      </c>
      <c r="M37" s="70">
        <f>($C$15^$C$16*(1/C2)^$C$17)/$D$24</f>
        <v>1.6005821779391603E-2</v>
      </c>
      <c r="N37" s="70">
        <f>($C$15^$C$16*(1/D2)^$C$17)/$D$24</f>
        <v>1.3330577485481663E-3</v>
      </c>
      <c r="O37" s="70">
        <f>($C$15^$C$16*(1/E2)^$C$17)/$D$24</f>
        <v>5.4066516959627355E-3</v>
      </c>
      <c r="P37" s="95">
        <v>0</v>
      </c>
      <c r="Q37">
        <f>SUM(L37:O37)</f>
        <v>2.2745531223902507E-2</v>
      </c>
      <c r="S37" s="70" t="s">
        <v>225</v>
      </c>
      <c r="U37" s="70">
        <v>4</v>
      </c>
      <c r="V37" s="78" t="str">
        <f>AD27</f>
        <v>5,1,4,2,3</v>
      </c>
      <c r="W37" s="95">
        <v>0</v>
      </c>
      <c r="X37" s="96">
        <f>(C15^$C$16*(1/C4)^$C$17)/$D$27</f>
        <v>8.518455206363738E-3</v>
      </c>
      <c r="Y37" s="95">
        <v>0</v>
      </c>
      <c r="Z37" s="95">
        <v>0</v>
      </c>
      <c r="AA37" s="95">
        <v>0</v>
      </c>
      <c r="AB37">
        <f>SUM(W37:Z37)</f>
        <v>8.518455206363738E-3</v>
      </c>
    </row>
    <row r="38" spans="8:28" x14ac:dyDescent="0.25">
      <c r="I38">
        <v>0.7662066270415171</v>
      </c>
      <c r="J38" s="70">
        <v>5</v>
      </c>
      <c r="K38" s="78" t="str">
        <f>S28</f>
        <v>3,2</v>
      </c>
      <c r="L38" s="70">
        <f>($C$15^$C$16*(1/B3)^$C$17)/$D$23</f>
        <v>7.0594640448600809E-2</v>
      </c>
      <c r="M38" s="95">
        <v>0</v>
      </c>
      <c r="N38" s="95">
        <v>0</v>
      </c>
      <c r="O38" s="70">
        <f t="shared" ref="O38:P38" si="1">($C$15^$C$16*(1/E3)^$C$17)/$D$23</f>
        <v>8.6230538763108194E-3</v>
      </c>
      <c r="P38" s="70">
        <f t="shared" si="1"/>
        <v>0.91940302898337634</v>
      </c>
      <c r="Q38">
        <f>SUM(L38:O38)</f>
        <v>7.9217694324911631E-2</v>
      </c>
      <c r="S38" s="70" t="s">
        <v>176</v>
      </c>
      <c r="U38" s="70">
        <v>5</v>
      </c>
      <c r="V38" s="78" t="str">
        <f>AD28</f>
        <v>3,2,4,5,1</v>
      </c>
      <c r="W38" s="95">
        <v>0</v>
      </c>
      <c r="X38" s="95">
        <v>0</v>
      </c>
      <c r="Y38" s="96">
        <f>(C15^$C$16*(1/D2)^$C$17)/$D$24</f>
        <v>1.3330577485481663E-3</v>
      </c>
      <c r="Z38" s="95">
        <v>0</v>
      </c>
      <c r="AA38" s="95">
        <v>0</v>
      </c>
      <c r="AB38">
        <f>SUM(W38:Y38)</f>
        <v>1.3330577485481663E-3</v>
      </c>
    </row>
    <row r="41" spans="8:28" x14ac:dyDescent="0.25">
      <c r="J41" t="s">
        <v>168</v>
      </c>
      <c r="U41" s="70" t="s">
        <v>162</v>
      </c>
      <c r="V41" s="78"/>
      <c r="W41" s="69"/>
      <c r="X41" s="69"/>
      <c r="Y41" s="69"/>
      <c r="Z41" s="69"/>
      <c r="AA41" s="69"/>
    </row>
    <row r="42" spans="8:28" x14ac:dyDescent="0.25">
      <c r="J42" s="100" t="s">
        <v>160</v>
      </c>
      <c r="U42" s="70">
        <v>1</v>
      </c>
      <c r="V42" s="78">
        <f ca="1">RAND()</f>
        <v>0.9813679475881113</v>
      </c>
      <c r="W42" s="69"/>
      <c r="X42" s="69"/>
      <c r="Y42" s="69"/>
      <c r="Z42" s="69"/>
      <c r="AA42" s="69"/>
    </row>
    <row r="43" spans="8:28" x14ac:dyDescent="0.25">
      <c r="I43" t="s">
        <v>168</v>
      </c>
      <c r="J43" s="70" t="s">
        <v>156</v>
      </c>
      <c r="K43" s="70" t="s">
        <v>161</v>
      </c>
      <c r="L43" s="70">
        <v>1</v>
      </c>
      <c r="M43" s="70">
        <v>2</v>
      </c>
      <c r="N43" s="70">
        <v>3</v>
      </c>
      <c r="O43" s="70">
        <v>4</v>
      </c>
      <c r="P43" s="70">
        <v>5</v>
      </c>
      <c r="Q43" t="s">
        <v>163</v>
      </c>
      <c r="U43" s="70">
        <v>2</v>
      </c>
      <c r="V43" s="78">
        <f ca="1">RAND()</f>
        <v>1.9602825826219084E-2</v>
      </c>
      <c r="W43" s="69"/>
      <c r="X43" s="69"/>
      <c r="Y43" s="69"/>
      <c r="Z43" s="69"/>
      <c r="AA43" s="69"/>
    </row>
    <row r="44" spans="8:28" x14ac:dyDescent="0.25">
      <c r="H44" s="100"/>
      <c r="I44">
        <v>0.92272259988395755</v>
      </c>
      <c r="J44" s="70">
        <v>1</v>
      </c>
      <c r="K44" s="78" t="str">
        <f>S34</f>
        <v>2,4,1</v>
      </c>
      <c r="L44" s="95">
        <v>0</v>
      </c>
      <c r="M44" s="95">
        <v>0</v>
      </c>
      <c r="N44" s="70">
        <f>($C$15^$C$16*(1/D2)^$C$17)/$D$24</f>
        <v>1.3330577485481663E-3</v>
      </c>
      <c r="O44" s="95">
        <v>0</v>
      </c>
      <c r="P44" s="70">
        <f>($C$15^$C$16*(1/F2)^$C$17)/$D$24</f>
        <v>0.97725446877609745</v>
      </c>
      <c r="Q44">
        <f>SUM(L44:N44)</f>
        <v>1.3330577485481663E-3</v>
      </c>
      <c r="S44" s="70" t="s">
        <v>259</v>
      </c>
      <c r="U44" s="70">
        <v>3</v>
      </c>
      <c r="V44" s="78">
        <f ca="1">RAND()</f>
        <v>0.86331676749120267</v>
      </c>
      <c r="W44" s="69"/>
      <c r="X44" s="69"/>
      <c r="Y44" s="69"/>
      <c r="Z44" s="69"/>
      <c r="AA44" s="69"/>
    </row>
    <row r="45" spans="8:28" x14ac:dyDescent="0.25">
      <c r="I45">
        <v>0.59580024387739805</v>
      </c>
      <c r="J45" s="70">
        <v>2</v>
      </c>
      <c r="K45" s="78" t="str">
        <f>S35</f>
        <v>1,4,2</v>
      </c>
      <c r="L45" s="95">
        <v>0</v>
      </c>
      <c r="M45" s="95">
        <v>0</v>
      </c>
      <c r="N45" s="96">
        <f>($C$15^$C$16*(1/D3)^$C$17)/$D$23</f>
        <v>1.3792766917120442E-3</v>
      </c>
      <c r="O45" s="95">
        <v>0</v>
      </c>
      <c r="P45" s="96">
        <f t="shared" ref="P45" si="2">($C$15^$C$16*(1/F3)^$C$17)/$D$23</f>
        <v>0.91940302898337634</v>
      </c>
      <c r="Q45">
        <f>SUM(L45:N45)</f>
        <v>1.3792766917120442E-3</v>
      </c>
      <c r="S45" s="70" t="s">
        <v>240</v>
      </c>
      <c r="U45" s="70">
        <v>4</v>
      </c>
      <c r="V45" s="78">
        <f ca="1">RAND()</f>
        <v>0.31613398906542745</v>
      </c>
      <c r="W45" s="69"/>
      <c r="X45" s="69"/>
      <c r="Y45" s="69"/>
      <c r="Z45" s="69"/>
      <c r="AA45" s="69"/>
    </row>
    <row r="46" spans="8:28" x14ac:dyDescent="0.25">
      <c r="I46">
        <v>0.95540946063055598</v>
      </c>
      <c r="J46" s="70">
        <v>3</v>
      </c>
      <c r="K46" s="78" t="str">
        <f>S36</f>
        <v>4,2,3</v>
      </c>
      <c r="L46" s="70">
        <f>($C$15^$C$16*(1/B4)^$C$17)/$D$27</f>
        <v>3.6312166768361222E-2</v>
      </c>
      <c r="M46" s="95">
        <v>0</v>
      </c>
      <c r="N46" s="95">
        <v>0</v>
      </c>
      <c r="O46" s="95">
        <v>0</v>
      </c>
      <c r="P46" s="70">
        <f t="shared" ref="P46" si="3">($C$15^$C$16*(1/F4)^$C$17)/$D$27</f>
        <v>6.8412851263143851E-3</v>
      </c>
      <c r="Q46">
        <f>SUM(L46:P46)</f>
        <v>4.3153451894675607E-2</v>
      </c>
      <c r="S46" s="70" t="s">
        <v>457</v>
      </c>
      <c r="U46" s="70">
        <v>5</v>
      </c>
      <c r="V46" s="78">
        <f ca="1">RAND()</f>
        <v>0.1182121773680046</v>
      </c>
      <c r="W46" s="69"/>
      <c r="X46" s="69"/>
      <c r="Y46" s="69"/>
      <c r="Z46" s="69"/>
      <c r="AA46" s="69"/>
    </row>
    <row r="47" spans="8:28" x14ac:dyDescent="0.25">
      <c r="I47">
        <v>0.2079078933024745</v>
      </c>
      <c r="J47" s="70">
        <v>4</v>
      </c>
      <c r="K47" s="78" t="str">
        <f>S37</f>
        <v>5,1,4</v>
      </c>
      <c r="L47" s="95">
        <v>0</v>
      </c>
      <c r="M47" s="70">
        <f>($C$15^$C$16*(1/C5)^$C$17)/$D$25</f>
        <v>4.4040182430103103E-2</v>
      </c>
      <c r="N47" s="70">
        <f>($C$15^$C$16*(1/D5)^$C$17)/$D$25</f>
        <v>0.78421867288242675</v>
      </c>
      <c r="O47" s="95">
        <v>0</v>
      </c>
      <c r="P47" s="95">
        <v>0</v>
      </c>
      <c r="Q47">
        <f>SUM(L47:M47)</f>
        <v>4.4040182430103103E-2</v>
      </c>
      <c r="S47" s="70" t="s">
        <v>229</v>
      </c>
    </row>
    <row r="48" spans="8:28" x14ac:dyDescent="0.25">
      <c r="I48">
        <v>0.73951536498048365</v>
      </c>
      <c r="J48" s="70">
        <v>5</v>
      </c>
      <c r="K48" s="78" t="str">
        <f>S38</f>
        <v>3,2,4</v>
      </c>
      <c r="L48" s="70">
        <f>($C$15^$C$16*(1/B5)^$C$17)/$D$25</f>
        <v>0.12178958655947998</v>
      </c>
      <c r="M48" s="95">
        <v>0</v>
      </c>
      <c r="N48" s="95">
        <v>0</v>
      </c>
      <c r="O48" s="95">
        <v>0</v>
      </c>
      <c r="P48" s="70">
        <f>($C$15^$C$16*(1/F5)^$C$17)/$D$25</f>
        <v>4.9951558127990195E-2</v>
      </c>
      <c r="Q48">
        <f>SUM(M48:P48)</f>
        <v>4.9951558127990195E-2</v>
      </c>
      <c r="S48" s="70" t="s">
        <v>179</v>
      </c>
    </row>
    <row r="51" spans="1:22" x14ac:dyDescent="0.25">
      <c r="B51" s="100" t="s">
        <v>183</v>
      </c>
      <c r="G51" s="2">
        <v>1</v>
      </c>
      <c r="H51" s="2">
        <v>2</v>
      </c>
      <c r="I51" s="2">
        <v>3</v>
      </c>
      <c r="J51" s="2">
        <v>4</v>
      </c>
      <c r="K51" s="2">
        <v>5</v>
      </c>
    </row>
    <row r="52" spans="1:22" x14ac:dyDescent="0.25">
      <c r="B52" t="s">
        <v>156</v>
      </c>
      <c r="C52" t="s">
        <v>184</v>
      </c>
      <c r="F52" s="49">
        <v>1</v>
      </c>
      <c r="G52" s="4">
        <v>0</v>
      </c>
      <c r="H52" s="4">
        <v>132</v>
      </c>
      <c r="I52" s="4">
        <v>217</v>
      </c>
      <c r="J52" s="4">
        <v>164</v>
      </c>
      <c r="K52" s="4">
        <v>58</v>
      </c>
    </row>
    <row r="53" spans="1:22" x14ac:dyDescent="0.25">
      <c r="A53" s="95" t="s">
        <v>330</v>
      </c>
      <c r="B53" s="70">
        <v>1</v>
      </c>
      <c r="C53" s="96" t="str">
        <f>AF24</f>
        <v>2,4,1,3,5,2</v>
      </c>
      <c r="D53" s="96">
        <f>J53+G55+I52+K54+H56</f>
        <v>964</v>
      </c>
      <c r="F53" s="49">
        <v>2</v>
      </c>
      <c r="G53" s="91">
        <v>132</v>
      </c>
      <c r="H53" s="91">
        <v>0</v>
      </c>
      <c r="I53" s="91">
        <v>290</v>
      </c>
      <c r="J53" s="91">
        <v>201</v>
      </c>
      <c r="K53" s="91">
        <v>79</v>
      </c>
    </row>
    <row r="54" spans="1:22" x14ac:dyDescent="0.25">
      <c r="A54" s="96" t="s">
        <v>322</v>
      </c>
      <c r="B54" s="96">
        <v>2</v>
      </c>
      <c r="C54" s="96" t="str">
        <f>AF25</f>
        <v>1,4,2,3,5,1</v>
      </c>
      <c r="D54" s="96">
        <f>J52+H55+I53+K54+G56</f>
        <v>1016</v>
      </c>
      <c r="F54" s="49">
        <v>3</v>
      </c>
      <c r="G54" s="42">
        <v>217</v>
      </c>
      <c r="H54" s="42">
        <v>290</v>
      </c>
      <c r="I54" s="42">
        <v>0</v>
      </c>
      <c r="J54" s="42">
        <v>113</v>
      </c>
      <c r="K54" s="42">
        <v>303</v>
      </c>
    </row>
    <row r="55" spans="1:22" x14ac:dyDescent="0.25">
      <c r="A55" s="96" t="s">
        <v>459</v>
      </c>
      <c r="B55" s="70">
        <v>3</v>
      </c>
      <c r="C55" s="96" t="str">
        <f>AF26</f>
        <v>4,2,3,5,1,4</v>
      </c>
      <c r="D55" s="96">
        <f>H55+I53+K54+G56+J52</f>
        <v>1016</v>
      </c>
      <c r="F55" s="49">
        <v>4</v>
      </c>
      <c r="G55" s="91">
        <v>164</v>
      </c>
      <c r="H55" s="91">
        <v>201</v>
      </c>
      <c r="I55" s="91">
        <v>113</v>
      </c>
      <c r="J55" s="91">
        <v>0</v>
      </c>
      <c r="K55" s="91">
        <v>196</v>
      </c>
    </row>
    <row r="56" spans="1:22" x14ac:dyDescent="0.25">
      <c r="A56" s="96" t="s">
        <v>320</v>
      </c>
      <c r="B56" s="70">
        <v>4</v>
      </c>
      <c r="C56" s="96" t="str">
        <f>AF27</f>
        <v>5,1,4,2,3,5</v>
      </c>
      <c r="D56" s="96">
        <f>G56+J52+H55+I53+K54</f>
        <v>1016</v>
      </c>
      <c r="F56" s="49">
        <v>5</v>
      </c>
      <c r="G56" s="42">
        <v>58</v>
      </c>
      <c r="H56" s="42">
        <v>79</v>
      </c>
      <c r="I56" s="42">
        <v>303</v>
      </c>
      <c r="J56" s="42">
        <v>196</v>
      </c>
      <c r="K56" s="42">
        <v>0</v>
      </c>
    </row>
    <row r="57" spans="1:22" x14ac:dyDescent="0.25">
      <c r="A57" s="96" t="s">
        <v>339</v>
      </c>
      <c r="B57" s="95">
        <v>5</v>
      </c>
      <c r="C57" s="95" t="str">
        <f>AF28</f>
        <v>3,2,4,5,1,3</v>
      </c>
      <c r="D57" s="95">
        <f>H54+J53+K55+G56+I52</f>
        <v>962</v>
      </c>
    </row>
    <row r="60" spans="1:22" x14ac:dyDescent="0.25">
      <c r="B60" s="100" t="s">
        <v>145</v>
      </c>
    </row>
    <row r="61" spans="1:22" x14ac:dyDescent="0.25">
      <c r="L61" s="94" t="s">
        <v>4</v>
      </c>
      <c r="M61" s="94" t="s">
        <v>235</v>
      </c>
      <c r="N61" s="94" t="s">
        <v>163</v>
      </c>
      <c r="O61" s="94" t="s">
        <v>150</v>
      </c>
    </row>
    <row r="62" spans="1:22" x14ac:dyDescent="0.25">
      <c r="L62" s="201" t="s">
        <v>152</v>
      </c>
      <c r="M62" s="96"/>
      <c r="N62" s="107"/>
      <c r="O62" s="107">
        <f>$C$65+N62</f>
        <v>0.05</v>
      </c>
      <c r="R62" t="s">
        <v>151</v>
      </c>
    </row>
    <row r="63" spans="1:22" x14ac:dyDescent="0.25">
      <c r="L63" s="201" t="s">
        <v>185</v>
      </c>
      <c r="M63" s="96">
        <f>$C$20/D53</f>
        <v>0.1037344398340249</v>
      </c>
      <c r="N63" s="107">
        <f>SUM(M63:M64)</f>
        <v>0.20768454378412887</v>
      </c>
      <c r="O63" s="107">
        <f>$C$65+N63</f>
        <v>0.25768454378412886</v>
      </c>
      <c r="Q63" s="54"/>
      <c r="R63" s="54">
        <v>1</v>
      </c>
      <c r="S63" s="54">
        <v>2</v>
      </c>
      <c r="T63" s="54">
        <v>3</v>
      </c>
      <c r="U63" s="54">
        <v>4</v>
      </c>
      <c r="V63" s="54">
        <v>5</v>
      </c>
    </row>
    <row r="64" spans="1:22" x14ac:dyDescent="0.25">
      <c r="M64" s="96">
        <f>$C$20/D57</f>
        <v>0.10395010395010396</v>
      </c>
      <c r="Q64" s="54">
        <v>1</v>
      </c>
      <c r="R64" s="54">
        <v>0</v>
      </c>
      <c r="S64" s="54">
        <f>O62</f>
        <v>0.05</v>
      </c>
      <c r="T64" s="54">
        <f>O63</f>
        <v>0.25768454378412886</v>
      </c>
      <c r="U64" s="54">
        <f>O65</f>
        <v>0.44901003038520598</v>
      </c>
      <c r="V64" s="54">
        <f>O69</f>
        <v>0.44922569450128508</v>
      </c>
    </row>
    <row r="65" spans="2:22" x14ac:dyDescent="0.25">
      <c r="B65" s="102" t="s">
        <v>234</v>
      </c>
      <c r="C65">
        <f>(1-$C$14)*$C$15</f>
        <v>0.05</v>
      </c>
      <c r="D65" s="102"/>
      <c r="E65" s="102" t="s">
        <v>344</v>
      </c>
      <c r="L65" s="128" t="s">
        <v>186</v>
      </c>
      <c r="M65" s="96">
        <f>$C$20/D53</f>
        <v>0.1037344398340249</v>
      </c>
      <c r="N65" s="128">
        <f>SUM(M65:M68)</f>
        <v>0.39901003038520599</v>
      </c>
      <c r="O65" s="128">
        <f>$C$65+N65</f>
        <v>0.44901003038520598</v>
      </c>
      <c r="Q65" s="54">
        <v>2</v>
      </c>
      <c r="R65" s="54">
        <f>O62</f>
        <v>0.05</v>
      </c>
      <c r="S65" s="54">
        <v>0</v>
      </c>
      <c r="T65" s="54">
        <f>O73</f>
        <v>0.44922569450128508</v>
      </c>
      <c r="U65" s="54">
        <f>O77</f>
        <v>0.55296013433530999</v>
      </c>
      <c r="V65" s="54">
        <f>O82</f>
        <v>0.15373443983402491</v>
      </c>
    </row>
    <row r="66" spans="2:22" x14ac:dyDescent="0.25">
      <c r="B66" s="104"/>
      <c r="C66" s="101"/>
      <c r="D66" s="104"/>
      <c r="E66" s="104"/>
      <c r="L66" s="131"/>
      <c r="M66" s="96">
        <f>$C$20/D54</f>
        <v>9.8425196850393706E-2</v>
      </c>
      <c r="N66" s="131"/>
      <c r="O66" s="131"/>
      <c r="Q66" s="54">
        <v>3</v>
      </c>
      <c r="R66" s="54">
        <f>O63</f>
        <v>0.25768454378412886</v>
      </c>
      <c r="S66" s="54">
        <f>O73</f>
        <v>0.44922569450128508</v>
      </c>
      <c r="T66" s="54">
        <v>0</v>
      </c>
      <c r="U66" s="54">
        <f>O83</f>
        <v>0.05</v>
      </c>
      <c r="V66" s="54">
        <f>O84</f>
        <v>0.44901003038520598</v>
      </c>
    </row>
    <row r="67" spans="2:22" x14ac:dyDescent="0.25">
      <c r="B67" s="104"/>
      <c r="C67" s="101"/>
      <c r="D67" s="104"/>
      <c r="E67" s="104"/>
      <c r="L67" s="129"/>
      <c r="M67" s="96">
        <f>$C$20/D55</f>
        <v>9.8425196850393706E-2</v>
      </c>
      <c r="N67" s="129"/>
      <c r="O67" s="129"/>
      <c r="Q67" s="54">
        <v>4</v>
      </c>
      <c r="R67" s="54">
        <f>O65</f>
        <v>0.44901003038520598</v>
      </c>
      <c r="S67" s="54">
        <f>O77</f>
        <v>0.55296013433530999</v>
      </c>
      <c r="T67" s="54">
        <f>O83</f>
        <v>0.05</v>
      </c>
      <c r="U67" s="54">
        <v>0</v>
      </c>
      <c r="V67" s="54">
        <f>O88</f>
        <v>0.15395010395010394</v>
      </c>
    </row>
    <row r="68" spans="2:22" x14ac:dyDescent="0.25">
      <c r="B68" s="104"/>
      <c r="C68" s="101"/>
      <c r="D68" s="104"/>
      <c r="E68" s="104"/>
      <c r="M68" s="96">
        <f>$C$20/D56</f>
        <v>9.8425196850393706E-2</v>
      </c>
      <c r="Q68" s="54">
        <v>5</v>
      </c>
      <c r="R68" s="54">
        <f>O69</f>
        <v>0.44922569450128508</v>
      </c>
      <c r="S68" s="54">
        <f>O82</f>
        <v>0.15373443983402491</v>
      </c>
      <c r="T68" s="54">
        <f>O84</f>
        <v>0.44901003038520598</v>
      </c>
      <c r="U68" s="54">
        <f>O88</f>
        <v>0.15395010395010394</v>
      </c>
      <c r="V68" s="54">
        <v>0</v>
      </c>
    </row>
    <row r="69" spans="2:22" x14ac:dyDescent="0.25">
      <c r="B69" s="104"/>
      <c r="C69" s="101"/>
      <c r="D69" s="104"/>
      <c r="E69" s="104"/>
      <c r="L69" s="128" t="s">
        <v>187</v>
      </c>
      <c r="M69" s="96">
        <f>$C$20/D54</f>
        <v>9.8425196850393706E-2</v>
      </c>
      <c r="N69" s="132">
        <f>SUM(M69:M72)</f>
        <v>0.39922569450128509</v>
      </c>
      <c r="O69" s="128">
        <f>$C$65+N69</f>
        <v>0.44922569450128508</v>
      </c>
    </row>
    <row r="70" spans="2:22" x14ac:dyDescent="0.25">
      <c r="B70" s="203"/>
      <c r="C70" s="101"/>
      <c r="D70" s="101"/>
      <c r="E70" s="101"/>
      <c r="L70" s="131"/>
      <c r="M70" s="96">
        <f>$C$20/D55</f>
        <v>9.8425196850393706E-2</v>
      </c>
      <c r="N70" s="133"/>
      <c r="O70" s="131"/>
    </row>
    <row r="71" spans="2:22" x14ac:dyDescent="0.25">
      <c r="B71" s="104"/>
      <c r="C71" s="101"/>
      <c r="D71" s="106"/>
      <c r="E71" s="104"/>
      <c r="L71" s="129"/>
      <c r="M71" s="96">
        <f>$C$20/D56</f>
        <v>9.8425196850393706E-2</v>
      </c>
      <c r="N71" s="134"/>
      <c r="O71" s="129"/>
    </row>
    <row r="72" spans="2:22" x14ac:dyDescent="0.25">
      <c r="B72" s="104"/>
      <c r="C72" s="101"/>
      <c r="D72" s="106"/>
      <c r="E72" s="104"/>
      <c r="M72" s="96">
        <f>$C$20/D57</f>
        <v>0.10395010395010396</v>
      </c>
    </row>
    <row r="73" spans="2:22" x14ac:dyDescent="0.25">
      <c r="B73" s="104"/>
      <c r="C73" s="101"/>
      <c r="D73" s="106"/>
      <c r="E73" s="104"/>
      <c r="L73" s="201" t="s">
        <v>153</v>
      </c>
      <c r="M73" s="96">
        <f>$C$20/D54</f>
        <v>9.8425196850393706E-2</v>
      </c>
      <c r="N73" s="108">
        <f>SUM(M73:M76)</f>
        <v>0.39922569450128509</v>
      </c>
      <c r="O73" s="107">
        <f>$C$65+N73</f>
        <v>0.44922569450128508</v>
      </c>
    </row>
    <row r="74" spans="2:22" x14ac:dyDescent="0.25">
      <c r="B74" s="104"/>
      <c r="C74" s="101"/>
      <c r="D74" s="106"/>
      <c r="E74" s="104"/>
      <c r="M74" s="96">
        <f>$C$20/D55</f>
        <v>9.8425196850393706E-2</v>
      </c>
    </row>
    <row r="75" spans="2:22" x14ac:dyDescent="0.25">
      <c r="B75" s="104"/>
      <c r="C75" s="101"/>
      <c r="D75" s="106"/>
      <c r="E75" s="106"/>
      <c r="M75" s="96">
        <f>$C$20/D56</f>
        <v>9.8425196850393706E-2</v>
      </c>
    </row>
    <row r="76" spans="2:22" x14ac:dyDescent="0.25">
      <c r="B76" s="102"/>
      <c r="C76" s="102"/>
      <c r="D76" s="102"/>
      <c r="E76" s="102"/>
      <c r="M76" s="96">
        <f>$C$20/D57</f>
        <v>0.10395010395010396</v>
      </c>
    </row>
    <row r="77" spans="2:22" x14ac:dyDescent="0.25">
      <c r="B77" s="203"/>
      <c r="C77" s="101"/>
      <c r="D77" s="104"/>
      <c r="E77" s="104"/>
      <c r="L77" s="128" t="s">
        <v>188</v>
      </c>
      <c r="M77" s="96">
        <f>$C$20/D53</f>
        <v>0.1037344398340249</v>
      </c>
      <c r="N77" s="132">
        <f>SUM(M77:M81)</f>
        <v>0.50296013433530995</v>
      </c>
      <c r="O77" s="128">
        <f>$C$65+N77</f>
        <v>0.55296013433530999</v>
      </c>
    </row>
    <row r="78" spans="2:22" x14ac:dyDescent="0.25">
      <c r="B78" s="203"/>
      <c r="C78" s="101"/>
      <c r="D78" s="104"/>
      <c r="E78" s="104"/>
      <c r="L78" s="131"/>
      <c r="M78" s="96">
        <f>$C$20/D54</f>
        <v>9.8425196850393706E-2</v>
      </c>
      <c r="N78" s="133"/>
      <c r="O78" s="131"/>
    </row>
    <row r="79" spans="2:22" x14ac:dyDescent="0.25">
      <c r="B79" s="203"/>
      <c r="C79" s="101"/>
      <c r="D79" s="104"/>
      <c r="E79" s="104"/>
      <c r="L79" s="129"/>
      <c r="M79" s="96">
        <f>$C$20/D55</f>
        <v>9.8425196850393706E-2</v>
      </c>
      <c r="N79" s="134"/>
      <c r="O79" s="129"/>
    </row>
    <row r="80" spans="2:22" x14ac:dyDescent="0.25">
      <c r="B80" s="203"/>
      <c r="C80" s="101"/>
      <c r="D80" s="104"/>
      <c r="E80" s="104"/>
      <c r="M80" s="96">
        <f>$C$20/D56</f>
        <v>9.8425196850393706E-2</v>
      </c>
    </row>
    <row r="81" spans="2:31" x14ac:dyDescent="0.25">
      <c r="B81" s="203"/>
      <c r="C81" s="101"/>
      <c r="D81" s="104"/>
      <c r="E81" s="104"/>
      <c r="M81" s="96">
        <f>$C$20/D57</f>
        <v>0.10395010395010396</v>
      </c>
    </row>
    <row r="82" spans="2:31" x14ac:dyDescent="0.25">
      <c r="B82" s="104"/>
      <c r="D82" s="101"/>
      <c r="E82" s="104"/>
      <c r="L82" s="128" t="s">
        <v>189</v>
      </c>
      <c r="M82" s="96">
        <f>$C$20/D53</f>
        <v>0.1037344398340249</v>
      </c>
      <c r="N82" s="132">
        <f>SUM(M82:M82)</f>
        <v>0.1037344398340249</v>
      </c>
      <c r="O82" s="128">
        <f>$C$65+N82</f>
        <v>0.15373443983402491</v>
      </c>
    </row>
    <row r="83" spans="2:31" x14ac:dyDescent="0.25">
      <c r="B83" s="203"/>
      <c r="C83" s="101"/>
      <c r="D83" s="106"/>
      <c r="E83" s="104"/>
      <c r="L83" s="201" t="s">
        <v>190</v>
      </c>
      <c r="M83" s="96"/>
      <c r="N83" s="107"/>
      <c r="O83" s="107">
        <f>$C$65+N83</f>
        <v>0.05</v>
      </c>
    </row>
    <row r="84" spans="2:31" x14ac:dyDescent="0.25">
      <c r="B84" s="104"/>
      <c r="C84" s="101"/>
      <c r="D84" s="106"/>
      <c r="E84" s="104"/>
      <c r="L84" s="135" t="s">
        <v>191</v>
      </c>
      <c r="M84" s="96">
        <f>$C$20/D53</f>
        <v>0.1037344398340249</v>
      </c>
      <c r="N84" s="128">
        <f>SUM(M84:M87)</f>
        <v>0.39901003038520599</v>
      </c>
      <c r="O84" s="128">
        <f>$C$65+N84</f>
        <v>0.44901003038520598</v>
      </c>
    </row>
    <row r="85" spans="2:31" x14ac:dyDescent="0.25">
      <c r="B85" s="104"/>
      <c r="C85" s="101"/>
      <c r="D85" s="106"/>
      <c r="E85" s="104"/>
      <c r="L85" s="136"/>
      <c r="M85" s="96">
        <f>$C$20/D54</f>
        <v>9.8425196850393706E-2</v>
      </c>
      <c r="N85" s="129"/>
      <c r="O85" s="129"/>
    </row>
    <row r="86" spans="2:31" x14ac:dyDescent="0.25">
      <c r="M86" s="96">
        <f>$C$20/D55</f>
        <v>9.8425196850393706E-2</v>
      </c>
    </row>
    <row r="87" spans="2:31" x14ac:dyDescent="0.25">
      <c r="M87" s="96">
        <f>$C$20/D56</f>
        <v>9.8425196850393706E-2</v>
      </c>
    </row>
    <row r="88" spans="2:31" x14ac:dyDescent="0.25">
      <c r="L88" s="128" t="s">
        <v>192</v>
      </c>
      <c r="M88" s="96">
        <f>$C$20/D57</f>
        <v>0.10395010395010396</v>
      </c>
      <c r="N88" s="128">
        <f>SUM(M88)</f>
        <v>0.10395010395010396</v>
      </c>
      <c r="O88" s="128">
        <f>$C$65+N88</f>
        <v>0.15395010395010394</v>
      </c>
    </row>
    <row r="89" spans="2:31" x14ac:dyDescent="0.25">
      <c r="B89" s="123" t="s">
        <v>236</v>
      </c>
      <c r="C89" s="101"/>
      <c r="D89" s="106"/>
      <c r="E89" s="106"/>
      <c r="L89" s="129"/>
      <c r="M89" s="96"/>
      <c r="N89" s="129"/>
      <c r="O89" s="129"/>
    </row>
    <row r="90" spans="2:31" x14ac:dyDescent="0.25">
      <c r="B90" s="104"/>
      <c r="C90" s="101"/>
      <c r="D90" s="106"/>
      <c r="E90" s="106"/>
    </row>
    <row r="91" spans="2:31" x14ac:dyDescent="0.25">
      <c r="B91" s="100" t="s">
        <v>155</v>
      </c>
      <c r="D91" s="70" t="s">
        <v>132</v>
      </c>
      <c r="J91" t="s">
        <v>164</v>
      </c>
      <c r="U91" t="s">
        <v>169</v>
      </c>
    </row>
    <row r="92" spans="2:31" x14ac:dyDescent="0.25">
      <c r="B92" s="70" t="s">
        <v>156</v>
      </c>
      <c r="C92" s="70" t="s">
        <v>157</v>
      </c>
      <c r="D92" t="s">
        <v>167</v>
      </c>
      <c r="J92" s="100" t="s">
        <v>160</v>
      </c>
      <c r="U92" s="100" t="s">
        <v>160</v>
      </c>
    </row>
    <row r="93" spans="2:31" x14ac:dyDescent="0.25">
      <c r="B93" s="70">
        <v>1</v>
      </c>
      <c r="C93" s="201">
        <v>1</v>
      </c>
      <c r="D93">
        <f>S64^$C$16*(1/C2)^$C$17+T64^$C$16*(1/D2)^$C$17+U64^$C$16*(1/E2)^$C$17+V64^$C$16*(1/F2)^$C$17</f>
        <v>6.8999099562928995E-10</v>
      </c>
      <c r="J93" s="70" t="s">
        <v>156</v>
      </c>
      <c r="K93" s="70" t="s">
        <v>161</v>
      </c>
      <c r="L93" s="70">
        <v>1</v>
      </c>
      <c r="M93" s="70">
        <v>2</v>
      </c>
      <c r="N93" s="70">
        <v>3</v>
      </c>
      <c r="O93" s="70">
        <v>4</v>
      </c>
      <c r="P93" s="70">
        <v>5</v>
      </c>
      <c r="Q93" t="s">
        <v>163</v>
      </c>
      <c r="S93" t="s">
        <v>170</v>
      </c>
      <c r="U93" s="70" t="s">
        <v>156</v>
      </c>
      <c r="V93" s="70" t="s">
        <v>161</v>
      </c>
      <c r="W93" s="70">
        <v>1</v>
      </c>
      <c r="X93" s="70">
        <v>2</v>
      </c>
      <c r="Y93" s="70">
        <v>3</v>
      </c>
      <c r="Z93" s="70">
        <v>4</v>
      </c>
      <c r="AA93" s="70">
        <v>5</v>
      </c>
      <c r="AB93" t="s">
        <v>163</v>
      </c>
    </row>
    <row r="94" spans="2:31" x14ac:dyDescent="0.25">
      <c r="B94" s="70">
        <v>2</v>
      </c>
      <c r="C94" s="201">
        <v>5</v>
      </c>
      <c r="D94">
        <f>R68^$C$16*(1/B6)^$C$17+S68^$C$16*(1/C6)^$C$17+T68^$C$16*(1/D6)^$C$17+U68^$C$16*(1/E6)^$C$17</f>
        <v>7.3509260823233885E-10</v>
      </c>
      <c r="J94" s="70">
        <v>1</v>
      </c>
      <c r="K94" s="78">
        <f>C93</f>
        <v>1</v>
      </c>
      <c r="L94" s="95">
        <v>0</v>
      </c>
      <c r="M94" s="70">
        <f>(S64^$C$16*(1/C2)^$C$17)/$D$93</f>
        <v>1.8082435517631646E-3</v>
      </c>
      <c r="N94" s="70">
        <f>(T64^$C$16*(1/D2)^$C$17)/$D$93</f>
        <v>7.76151100074809E-4</v>
      </c>
      <c r="O94" s="70">
        <f>(U64^$C$16*(1/E2)^$C$17)/$D$93</f>
        <v>5.4852115181157988E-3</v>
      </c>
      <c r="P94" s="70">
        <f>(V64^$C$16*(1/F2)^$C$17)/$D$93</f>
        <v>0.99193039383004622</v>
      </c>
      <c r="Q94">
        <f>SUM(L94:O94)</f>
        <v>8.0696061699537733E-3</v>
      </c>
      <c r="S94" s="70" t="s">
        <v>186</v>
      </c>
      <c r="U94" s="70">
        <v>1</v>
      </c>
      <c r="V94" s="78" t="str">
        <f>S114</f>
        <v>1,4,2,3</v>
      </c>
      <c r="W94" s="95">
        <v>0</v>
      </c>
      <c r="X94" s="95">
        <v>0</v>
      </c>
      <c r="Y94" s="95">
        <v>0</v>
      </c>
      <c r="Z94" s="95">
        <v>0</v>
      </c>
      <c r="AA94" s="96">
        <f>(V66^$C$16*(1/F4)^$C$17)/$D$95</f>
        <v>4.8244212209542267E-2</v>
      </c>
      <c r="AB94">
        <f>SUM(W94:AA94)</f>
        <v>4.8244212209542267E-2</v>
      </c>
      <c r="AD94" s="70" t="s">
        <v>242</v>
      </c>
      <c r="AE94" t="s">
        <v>322</v>
      </c>
    </row>
    <row r="95" spans="2:31" x14ac:dyDescent="0.25">
      <c r="B95" s="70">
        <v>3</v>
      </c>
      <c r="C95" s="201">
        <v>3</v>
      </c>
      <c r="D95">
        <f>R66^$C$16*(1/B4)^$C$17+S66^$C$16*(1/C4)^$C$17+U66^$C$16*(1/E4)^$C$17+V66^$C$16*(1/F4)^$C$17</f>
        <v>3.6441620503925247E-12</v>
      </c>
      <c r="J95" s="70">
        <v>2</v>
      </c>
      <c r="K95" s="78">
        <f>C94</f>
        <v>5</v>
      </c>
      <c r="L95" s="70">
        <f>(R68^$C$16*(1/B6)^$C$17)/$D$94</f>
        <v>0.93107049692631849</v>
      </c>
      <c r="M95" s="70">
        <f>(S68^$C$16*(1/C6)^$C$17)/$D$94</f>
        <v>6.7966304612180964E-2</v>
      </c>
      <c r="N95" s="70">
        <f>(T68^$C$16*(1/D6)^$C$17)/$D$94</f>
        <v>2.3916677343262019E-4</v>
      </c>
      <c r="O95" s="70">
        <f>(U68^$C$16*(1/E6)^$C$17)/$D$94</f>
        <v>7.2403168806786243E-4</v>
      </c>
      <c r="P95" s="95">
        <v>0</v>
      </c>
      <c r="Q95">
        <f>SUM(L95)</f>
        <v>0.93107049692631849</v>
      </c>
      <c r="S95" s="70" t="s">
        <v>198</v>
      </c>
      <c r="U95" s="70">
        <v>2</v>
      </c>
      <c r="V95" s="78" t="str">
        <f>S115</f>
        <v>5,1,4,2</v>
      </c>
      <c r="W95" s="95">
        <v>0</v>
      </c>
      <c r="X95" s="95">
        <v>0</v>
      </c>
      <c r="Y95" s="96">
        <f>(T65^$C$16*(1/D3)^$C$17)/$D$96</f>
        <v>4.1235228093940632E-3</v>
      </c>
      <c r="Z95" s="95">
        <v>0</v>
      </c>
      <c r="AA95" s="95">
        <v>0</v>
      </c>
      <c r="AB95">
        <f>SUM(W95:Y95)</f>
        <v>4.1235228093940632E-3</v>
      </c>
      <c r="AD95" s="70" t="s">
        <v>233</v>
      </c>
      <c r="AE95" t="s">
        <v>320</v>
      </c>
    </row>
    <row r="96" spans="2:31" x14ac:dyDescent="0.25">
      <c r="B96" s="70">
        <v>4</v>
      </c>
      <c r="C96" s="201">
        <v>2</v>
      </c>
      <c r="D96">
        <f>R65^$C$16*(1/B3)^$C$17+T65^$C$16*(1/D3)^$C$17+U65^$C$16*(1/E3)^$C$17+V65^$C$16*(1/F3)^$C$17</f>
        <v>5.311365619509758E-11</v>
      </c>
      <c r="J96" s="70">
        <v>3</v>
      </c>
      <c r="K96" s="78">
        <f>C95</f>
        <v>3</v>
      </c>
      <c r="L96" s="70">
        <f>(R66^$C$16*(1/B4)^$C$17)/$D$95</f>
        <v>0.14695758939745879</v>
      </c>
      <c r="M96" s="70">
        <f>(S66^$C$16*(1/C4)^$C$17)/$D$95</f>
        <v>6.0100338509152827E-2</v>
      </c>
      <c r="N96" s="95">
        <v>0</v>
      </c>
      <c r="O96" s="70">
        <f>(U66^$C$16*(1/E4)^$C$17)/$D$95</f>
        <v>0.74469785988384607</v>
      </c>
      <c r="P96" s="70">
        <f>(V66^$C$16*(1/F4)^$C$17)/$D$95</f>
        <v>4.8244212209542267E-2</v>
      </c>
      <c r="Q96">
        <f>SUM(L96)</f>
        <v>0.14695758939745879</v>
      </c>
      <c r="S96" s="70" t="s">
        <v>199</v>
      </c>
      <c r="U96" s="70">
        <v>3</v>
      </c>
      <c r="V96" s="78" t="str">
        <f>S116</f>
        <v>4,2,1,5</v>
      </c>
      <c r="W96" s="95">
        <v>0</v>
      </c>
      <c r="X96" s="95">
        <v>0</v>
      </c>
      <c r="Y96" s="70">
        <f>(T68^$C$16*(1/D6)^$C$17)/$D$94</f>
        <v>2.3916677343262019E-4</v>
      </c>
      <c r="Z96" s="95">
        <v>0</v>
      </c>
      <c r="AA96" s="95">
        <v>0</v>
      </c>
      <c r="AB96">
        <f>SUM(W96:Y96)</f>
        <v>2.3916677343262019E-4</v>
      </c>
      <c r="AD96" s="70" t="s">
        <v>232</v>
      </c>
      <c r="AE96" t="s">
        <v>319</v>
      </c>
    </row>
    <row r="97" spans="2:31" x14ac:dyDescent="0.25">
      <c r="B97" s="70">
        <v>5</v>
      </c>
      <c r="C97" s="201">
        <v>4</v>
      </c>
      <c r="D97">
        <f>R67^$C$16*(1/B5)^$C$17+S67^$C$16*(1/C5)^$C$17+T67^$C$16*(1/D5)^$C$17+V67^$C$16*(1/F5)^$C$17</f>
        <v>8.7162175030276094E-12</v>
      </c>
      <c r="J97" s="70">
        <v>4</v>
      </c>
      <c r="K97" s="78">
        <f>C96</f>
        <v>2</v>
      </c>
      <c r="L97" s="70">
        <f>(R65^$C$16*(1/B3)^$C$17)/$D$96</f>
        <v>2.3490602191616219E-2</v>
      </c>
      <c r="M97" s="95">
        <v>0</v>
      </c>
      <c r="N97" s="70">
        <f>(T65^$C$16*(1/D3)^$C$17)/$D$96</f>
        <v>4.1235228093940632E-3</v>
      </c>
      <c r="O97" s="70">
        <f>(U65^$C$16*(1/E3)^$C$17)/$D$96</f>
        <v>3.1732722714338323E-2</v>
      </c>
      <c r="P97" s="70">
        <f>(V65^$C$16*(1/F3)^$C$17)/$D$96</f>
        <v>0.94065315228465141</v>
      </c>
      <c r="Q97">
        <f>SUM(L97)</f>
        <v>2.3490602191616219E-2</v>
      </c>
      <c r="S97" s="70" t="s">
        <v>205</v>
      </c>
      <c r="U97" s="70">
        <v>4</v>
      </c>
      <c r="V97" s="78" t="str">
        <f>S117</f>
        <v>2,1,4,3</v>
      </c>
      <c r="W97" s="95">
        <v>0</v>
      </c>
      <c r="X97" s="95">
        <v>0</v>
      </c>
      <c r="Y97" s="95">
        <v>0</v>
      </c>
      <c r="Z97" s="95">
        <v>0</v>
      </c>
      <c r="AA97" s="96">
        <f>(V66^$C$16*(1/F4)^$C$17)/$D$95</f>
        <v>4.8244212209542267E-2</v>
      </c>
      <c r="AB97">
        <f>SUM(W97:AA97)</f>
        <v>4.8244212209542267E-2</v>
      </c>
      <c r="AD97" s="70" t="s">
        <v>243</v>
      </c>
      <c r="AE97" t="s">
        <v>323</v>
      </c>
    </row>
    <row r="98" spans="2:31" x14ac:dyDescent="0.25">
      <c r="J98" s="70">
        <v>5</v>
      </c>
      <c r="K98" s="78">
        <f>C97</f>
        <v>4</v>
      </c>
      <c r="L98" s="70">
        <f>(R67^$C$16*(1/B5)^$C$17)/$D$97</f>
        <v>0.43421892068518525</v>
      </c>
      <c r="M98" s="70">
        <f>(S67^$C$16*(1/C5)^$C$17)/$D$97</f>
        <v>0.19336838758306402</v>
      </c>
      <c r="N98" s="70">
        <f>(T67^$C$16*(1/D5)^$C$17)/$D$97</f>
        <v>0.31135061499493255</v>
      </c>
      <c r="O98" s="95">
        <v>0</v>
      </c>
      <c r="P98" s="70">
        <f>(V67^$C$16*(1/F5)^$C$17)/$D$97</f>
        <v>6.1062076736818016E-2</v>
      </c>
      <c r="Q98">
        <f>SUM(L98:N98)</f>
        <v>0.93893792326318182</v>
      </c>
      <c r="S98" s="70" t="s">
        <v>172</v>
      </c>
      <c r="U98" s="70">
        <v>5</v>
      </c>
      <c r="V98" s="78" t="str">
        <f>S118</f>
        <v>4,3,1,2</v>
      </c>
      <c r="W98" s="95">
        <v>0</v>
      </c>
      <c r="X98" s="95">
        <v>0</v>
      </c>
      <c r="Y98" s="95">
        <v>0</v>
      </c>
      <c r="Z98" s="95">
        <v>0</v>
      </c>
      <c r="AA98" s="96">
        <f>(V65^$C$16*(1/F3)^$C$17)/$D$96</f>
        <v>0.94065315228465141</v>
      </c>
      <c r="AB98">
        <f>SUM(W98:AA98)</f>
        <v>0.94065315228465141</v>
      </c>
      <c r="AD98" s="70" t="s">
        <v>202</v>
      </c>
      <c r="AE98" t="s">
        <v>324</v>
      </c>
    </row>
    <row r="101" spans="2:31" x14ac:dyDescent="0.25">
      <c r="J101" t="s">
        <v>165</v>
      </c>
      <c r="U101" t="s">
        <v>308</v>
      </c>
    </row>
    <row r="102" spans="2:31" x14ac:dyDescent="0.25">
      <c r="J102" s="100" t="s">
        <v>160</v>
      </c>
      <c r="U102" s="100" t="s">
        <v>160</v>
      </c>
    </row>
    <row r="103" spans="2:31" x14ac:dyDescent="0.25">
      <c r="J103" s="70" t="s">
        <v>156</v>
      </c>
      <c r="K103" s="70" t="s">
        <v>161</v>
      </c>
      <c r="L103" s="70">
        <v>1</v>
      </c>
      <c r="M103" s="70">
        <v>2</v>
      </c>
      <c r="N103" s="70">
        <v>3</v>
      </c>
      <c r="O103" s="70">
        <v>4</v>
      </c>
      <c r="P103" s="70">
        <v>5</v>
      </c>
      <c r="Q103" t="s">
        <v>163</v>
      </c>
      <c r="U103" s="70" t="s">
        <v>156</v>
      </c>
      <c r="V103" s="70" t="s">
        <v>161</v>
      </c>
      <c r="W103" s="70">
        <v>1</v>
      </c>
      <c r="X103" s="70">
        <v>2</v>
      </c>
      <c r="Y103" s="70">
        <v>3</v>
      </c>
      <c r="Z103" s="70">
        <v>4</v>
      </c>
      <c r="AA103" s="70">
        <v>5</v>
      </c>
      <c r="AB103" t="s">
        <v>163</v>
      </c>
    </row>
    <row r="104" spans="2:31" x14ac:dyDescent="0.25">
      <c r="J104" s="70">
        <v>1</v>
      </c>
      <c r="K104" s="78" t="str">
        <f>S94</f>
        <v>1,4</v>
      </c>
      <c r="L104" s="95">
        <v>0</v>
      </c>
      <c r="M104" s="70">
        <f>(S67^$C$16*(1/C5)^$C$17)/$D$97</f>
        <v>0.19336838758306402</v>
      </c>
      <c r="N104" s="70">
        <f>(T67^$C$16*(1/D5)^$C$17)/$D$97</f>
        <v>0.31135061499493255</v>
      </c>
      <c r="O104" s="95">
        <v>0</v>
      </c>
      <c r="P104" s="70">
        <f>(V67^$C$16*(1/F5)^$C$17)/$D$97</f>
        <v>6.1062076736818016E-2</v>
      </c>
      <c r="Q104">
        <f>SUM(M104)</f>
        <v>0.19336838758306402</v>
      </c>
      <c r="S104" s="70" t="s">
        <v>196</v>
      </c>
      <c r="U104" s="70">
        <v>1</v>
      </c>
      <c r="V104" s="78" t="str">
        <f>AD94</f>
        <v>1,4,2,3,5</v>
      </c>
      <c r="W104" s="96">
        <f>(R68^$C$16*(1/B6)^$C$17)/$D$94</f>
        <v>0.93107049692631849</v>
      </c>
      <c r="X104" s="95">
        <v>0</v>
      </c>
      <c r="Y104" s="95">
        <v>0</v>
      </c>
      <c r="Z104" s="95">
        <v>0</v>
      </c>
      <c r="AA104" s="95">
        <v>0</v>
      </c>
      <c r="AB104">
        <f>SUM(W104:Z104)</f>
        <v>0.93107049692631849</v>
      </c>
    </row>
    <row r="105" spans="2:31" x14ac:dyDescent="0.25">
      <c r="J105" s="70">
        <v>2</v>
      </c>
      <c r="K105" s="78" t="str">
        <f>S95</f>
        <v>5,1</v>
      </c>
      <c r="L105" s="95">
        <v>0</v>
      </c>
      <c r="M105" s="70">
        <f>(S64^$C$16*(1/C2)^$C$17)/$D$93</f>
        <v>1.8082435517631646E-3</v>
      </c>
      <c r="N105" s="70">
        <f>(T64^$C$16*(1/D2)^$C$17)/$D$93</f>
        <v>7.76151100074809E-4</v>
      </c>
      <c r="O105" s="70">
        <f>(U64^$C$16*(1/E2)^$C$17)/$D$93</f>
        <v>5.4852115181157988E-3</v>
      </c>
      <c r="P105" s="95">
        <v>0</v>
      </c>
      <c r="Q105">
        <f>SUM(L105:O105)</f>
        <v>8.0696061699537733E-3</v>
      </c>
      <c r="S105" s="70" t="s">
        <v>225</v>
      </c>
      <c r="U105" s="70">
        <v>2</v>
      </c>
      <c r="V105" s="78" t="str">
        <f>AD95</f>
        <v>5,1,4,2,3</v>
      </c>
      <c r="W105" s="95">
        <v>0</v>
      </c>
      <c r="X105" s="95">
        <v>0</v>
      </c>
      <c r="Z105" s="96">
        <f>(U66^$C$16*(1/E4)^$C$17)/$D$95</f>
        <v>0.74469785988384607</v>
      </c>
      <c r="AA105" s="95">
        <v>0</v>
      </c>
      <c r="AB105">
        <f>SUM(W105:Z105)</f>
        <v>0.74469785988384607</v>
      </c>
    </row>
    <row r="106" spans="2:31" x14ac:dyDescent="0.25">
      <c r="J106" s="70">
        <v>3</v>
      </c>
      <c r="K106" s="78" t="str">
        <f>S96</f>
        <v>3,1</v>
      </c>
      <c r="L106" s="95">
        <v>0</v>
      </c>
      <c r="M106" s="70">
        <f>(S64^$C$16*(1/C2)^$C$17)/$D$93</f>
        <v>1.8082435517631646E-3</v>
      </c>
      <c r="N106" s="95">
        <v>0</v>
      </c>
      <c r="O106" s="70">
        <f>(U64^$C$16*(1/E2)^$C$17)/$D$93</f>
        <v>5.4852115181157988E-3</v>
      </c>
      <c r="P106" s="70">
        <f>(V64^$C$16*(1/F2)^$C$17)/$D$93</f>
        <v>0.99193039383004622</v>
      </c>
      <c r="Q106">
        <f>SUM(L106:M106)</f>
        <v>1.8082435517631646E-3</v>
      </c>
      <c r="S106" s="70" t="s">
        <v>238</v>
      </c>
      <c r="U106" s="70">
        <v>3</v>
      </c>
      <c r="V106" s="78" t="str">
        <f>AD96</f>
        <v>4,2,1,5,3</v>
      </c>
      <c r="W106" s="95">
        <v>0</v>
      </c>
      <c r="X106" s="95">
        <v>0</v>
      </c>
      <c r="Z106" s="96">
        <f>(U66^$C$16*(1/E4)^$C$17)/$D$95</f>
        <v>0.74469785988384607</v>
      </c>
      <c r="AA106" s="95">
        <v>0</v>
      </c>
      <c r="AB106">
        <f>SUM(W106:Z106)</f>
        <v>0.74469785988384607</v>
      </c>
    </row>
    <row r="107" spans="2:31" x14ac:dyDescent="0.25">
      <c r="J107" s="70">
        <v>4</v>
      </c>
      <c r="K107" s="78" t="str">
        <f>S97</f>
        <v>2,1</v>
      </c>
      <c r="L107" s="95">
        <v>0</v>
      </c>
      <c r="M107" s="95">
        <v>0</v>
      </c>
      <c r="N107" s="70">
        <f>(T64^$C$16*(1/D2)^$C$17)/$D$93</f>
        <v>7.76151100074809E-4</v>
      </c>
      <c r="O107" s="70">
        <f>(U64^$C$16*(1/E2)^$C$17)/$D$93</f>
        <v>5.4852115181157988E-3</v>
      </c>
      <c r="P107" s="70">
        <f>(V64^$C$16*(1/F2)^$C$17)/$D$93</f>
        <v>0.99193039383004622</v>
      </c>
      <c r="Q107">
        <f>SUM(L107:O107)</f>
        <v>6.2613626181906076E-3</v>
      </c>
      <c r="S107" s="70" t="s">
        <v>239</v>
      </c>
      <c r="U107" s="70">
        <v>4</v>
      </c>
      <c r="V107" s="78" t="str">
        <f>AD97</f>
        <v>2,1,4,3,5</v>
      </c>
      <c r="W107" s="95">
        <v>0</v>
      </c>
      <c r="X107" s="96">
        <f>(S68^$C$16*(1/C6)^$C$17)/$D$94</f>
        <v>6.7966304612180964E-2</v>
      </c>
      <c r="Y107" s="95">
        <v>0</v>
      </c>
      <c r="Z107" s="95">
        <v>0</v>
      </c>
      <c r="AB107">
        <f>SUM(W107:Z107)</f>
        <v>6.7966304612180964E-2</v>
      </c>
    </row>
    <row r="108" spans="2:31" x14ac:dyDescent="0.25">
      <c r="J108" s="70">
        <v>5</v>
      </c>
      <c r="K108" s="78" t="str">
        <f>S98</f>
        <v>4,3</v>
      </c>
      <c r="L108" s="96">
        <f>(R66^$C$16*(1/B4)^$C$17)/$D$95</f>
        <v>0.14695758939745879</v>
      </c>
      <c r="M108" s="96">
        <f>(S66^$C$16*(1/C4)^$C$17)/$D$95</f>
        <v>6.0100338509152827E-2</v>
      </c>
      <c r="N108" s="95">
        <v>0</v>
      </c>
      <c r="O108" s="95">
        <v>0</v>
      </c>
      <c r="P108" s="96">
        <f>(V66^$C$16*(1/F4)^$C$17)/$D$95</f>
        <v>4.8244212209542267E-2</v>
      </c>
      <c r="Q108">
        <f>SUM(L108)</f>
        <v>0.14695758939745879</v>
      </c>
      <c r="S108" s="70" t="s">
        <v>200</v>
      </c>
      <c r="U108" s="70">
        <v>5</v>
      </c>
      <c r="V108" s="78" t="str">
        <f>AD98</f>
        <v>4,3,1,2,5</v>
      </c>
      <c r="W108" s="95">
        <v>0</v>
      </c>
      <c r="X108" s="95">
        <v>0</v>
      </c>
      <c r="Y108" s="95">
        <v>0</v>
      </c>
      <c r="Z108" s="96">
        <f>(U68^$C$16*(1/E6)^$C$17)/$D$94</f>
        <v>7.2403168806786243E-4</v>
      </c>
      <c r="AB108">
        <f>SUM(W108:Z108)</f>
        <v>7.2403168806786243E-4</v>
      </c>
    </row>
    <row r="111" spans="2:31" x14ac:dyDescent="0.25">
      <c r="J111" t="s">
        <v>168</v>
      </c>
    </row>
    <row r="112" spans="2:31" x14ac:dyDescent="0.25">
      <c r="J112" s="100" t="s">
        <v>160</v>
      </c>
    </row>
    <row r="113" spans="2:28" x14ac:dyDescent="0.25">
      <c r="J113" s="70" t="s">
        <v>156</v>
      </c>
      <c r="K113" s="70" t="s">
        <v>161</v>
      </c>
      <c r="L113" s="70">
        <v>1</v>
      </c>
      <c r="M113" s="70">
        <v>2</v>
      </c>
      <c r="N113" s="70">
        <v>3</v>
      </c>
      <c r="O113" s="70">
        <v>4</v>
      </c>
      <c r="P113" s="70">
        <v>5</v>
      </c>
      <c r="Q113" t="s">
        <v>163</v>
      </c>
      <c r="V113" s="70" t="s">
        <v>162</v>
      </c>
      <c r="W113" s="70"/>
      <c r="X113" s="70" t="s">
        <v>164</v>
      </c>
      <c r="Y113" s="70" t="s">
        <v>165</v>
      </c>
      <c r="Z113" s="70" t="s">
        <v>168</v>
      </c>
      <c r="AA113" s="70" t="s">
        <v>169</v>
      </c>
      <c r="AB113" s="70" t="s">
        <v>308</v>
      </c>
    </row>
    <row r="114" spans="2:28" x14ac:dyDescent="0.25">
      <c r="J114" s="70">
        <v>1</v>
      </c>
      <c r="K114" s="78" t="str">
        <f>S104</f>
        <v>1,4,2</v>
      </c>
      <c r="L114" s="95">
        <v>0</v>
      </c>
      <c r="M114" s="95">
        <v>0</v>
      </c>
      <c r="N114" s="70">
        <f>(T65^$C$16*(1/D3)^$C$17)/$D$96</f>
        <v>4.1235228093940632E-3</v>
      </c>
      <c r="O114" s="95">
        <v>0</v>
      </c>
      <c r="P114" s="70">
        <f>(V65^$C$16*(1/F3)^$C$17)/$D$96</f>
        <v>0.94065315228465141</v>
      </c>
      <c r="Q114">
        <f>SUM(L114:N114)</f>
        <v>4.1235228093940632E-3</v>
      </c>
      <c r="S114" s="70" t="s">
        <v>240</v>
      </c>
      <c r="V114" s="70">
        <v>1</v>
      </c>
      <c r="W114" s="70">
        <f ca="1">RAND()</f>
        <v>0.37735621746790227</v>
      </c>
      <c r="X114" s="70">
        <v>0.86812411058059358</v>
      </c>
      <c r="Y114" s="70">
        <v>0.42020753139324152</v>
      </c>
      <c r="Z114" s="70">
        <v>0.17066851571115671</v>
      </c>
      <c r="AA114" s="70">
        <v>0.49859905986453557</v>
      </c>
      <c r="AB114">
        <v>0.39108509132730451</v>
      </c>
    </row>
    <row r="115" spans="2:28" x14ac:dyDescent="0.25">
      <c r="J115" s="70">
        <v>2</v>
      </c>
      <c r="K115" s="78" t="str">
        <f>S105</f>
        <v>5,1,4</v>
      </c>
      <c r="L115" s="95">
        <v>0</v>
      </c>
      <c r="M115" s="96">
        <f>(S67^$C$16*(1/C5)^$C$17)/$D$97</f>
        <v>0.19336838758306402</v>
      </c>
      <c r="N115" s="96">
        <f>(T67^$C$16*(1/D5)^$C$17)/$D$97</f>
        <v>0.31135061499493255</v>
      </c>
      <c r="O115" s="95">
        <v>0</v>
      </c>
      <c r="P115" s="95">
        <v>0</v>
      </c>
      <c r="Q115">
        <f>SUM(L115:M115)</f>
        <v>0.19336838758306402</v>
      </c>
      <c r="S115" s="70" t="s">
        <v>229</v>
      </c>
      <c r="V115" s="70">
        <v>2</v>
      </c>
      <c r="W115" s="70">
        <f ca="1">RAND()</f>
        <v>0.64720045255916892</v>
      </c>
      <c r="X115" s="70">
        <v>0.50911569818567182</v>
      </c>
      <c r="Y115" s="70">
        <v>0.84493806665895743</v>
      </c>
      <c r="Z115" s="70">
        <v>0.38879324712840135</v>
      </c>
      <c r="AA115" s="70">
        <v>0.63577590920856575</v>
      </c>
      <c r="AB115">
        <v>0.85335156501859433</v>
      </c>
    </row>
    <row r="116" spans="2:28" x14ac:dyDescent="0.25">
      <c r="J116" s="70">
        <v>3</v>
      </c>
      <c r="K116" s="78" t="str">
        <f>S106</f>
        <v>3,1,2</v>
      </c>
      <c r="L116" s="95">
        <v>0</v>
      </c>
      <c r="M116" s="95">
        <v>0</v>
      </c>
      <c r="N116" s="95">
        <v>0</v>
      </c>
      <c r="O116">
        <f>(U65^$C$16*(1/E3)^$C$17)/$D$96</f>
        <v>3.1732722714338323E-2</v>
      </c>
      <c r="P116">
        <f>(V65^$C$16*(1/F3)^$C$17)/$D$96</f>
        <v>0.94065315228465141</v>
      </c>
      <c r="Q116">
        <f>SUM(L116:O116)</f>
        <v>3.1732722714338323E-2</v>
      </c>
      <c r="S116" s="70" t="s">
        <v>228</v>
      </c>
      <c r="V116" s="70">
        <v>3</v>
      </c>
      <c r="W116" s="70">
        <f ca="1">RAND()</f>
        <v>0.15390041293954748</v>
      </c>
      <c r="X116" s="70">
        <v>0.344381589970434</v>
      </c>
      <c r="Y116" s="70">
        <v>0.36309596256905741</v>
      </c>
      <c r="Z116" s="70">
        <v>0.39105556687361454</v>
      </c>
      <c r="AA116" s="70">
        <v>0.53263822511948145</v>
      </c>
      <c r="AB116">
        <v>0.89841130867806274</v>
      </c>
    </row>
    <row r="117" spans="2:28" x14ac:dyDescent="0.25">
      <c r="J117" s="70">
        <v>4</v>
      </c>
      <c r="K117" s="78" t="str">
        <f>S107</f>
        <v>2,1,4</v>
      </c>
      <c r="L117" s="95">
        <v>0</v>
      </c>
      <c r="M117" s="95">
        <v>0</v>
      </c>
      <c r="N117" s="70">
        <f>(T67^$C$16*(1/D5)^$C$17)/$D$97</f>
        <v>0.31135061499493255</v>
      </c>
      <c r="O117" s="95">
        <v>0</v>
      </c>
      <c r="P117" s="70">
        <f>(V67^$C$16*(1/F5)^$C$17)/$D$97</f>
        <v>6.1062076736818016E-2</v>
      </c>
      <c r="Q117">
        <f>SUM(L117:N117)</f>
        <v>0.31135061499493255</v>
      </c>
      <c r="S117" s="70" t="s">
        <v>241</v>
      </c>
      <c r="V117" s="70">
        <v>4</v>
      </c>
      <c r="W117" s="70">
        <f ca="1">RAND()</f>
        <v>0.33849086892793634</v>
      </c>
      <c r="X117" s="70">
        <v>0.3705732675889527</v>
      </c>
      <c r="Y117" s="70">
        <v>0.51613188052800896</v>
      </c>
      <c r="Z117" s="70">
        <v>0.40237611187963751</v>
      </c>
      <c r="AA117" s="70">
        <v>0.72299306929685114</v>
      </c>
      <c r="AB117">
        <v>0.60483486205145354</v>
      </c>
    </row>
    <row r="118" spans="2:28" x14ac:dyDescent="0.25">
      <c r="J118" s="70">
        <v>5</v>
      </c>
      <c r="K118" s="78" t="str">
        <f>S108</f>
        <v>4,3,1</v>
      </c>
      <c r="L118" s="95">
        <v>0</v>
      </c>
      <c r="M118" s="70">
        <f>(S64^$C$16*(1/C2)^$C$17)/$D$93</f>
        <v>1.8082435517631646E-3</v>
      </c>
      <c r="N118" s="95">
        <v>0</v>
      </c>
      <c r="O118" s="95">
        <v>0</v>
      </c>
      <c r="P118" s="70">
        <f>(V64^$C$16*(1/F2)^$C$17)/$D$93</f>
        <v>0.99193039383004622</v>
      </c>
      <c r="Q118">
        <f>SUM(L118:M118)</f>
        <v>1.8082435517631646E-3</v>
      </c>
      <c r="S118" s="70" t="s">
        <v>201</v>
      </c>
      <c r="V118" s="70">
        <v>5</v>
      </c>
      <c r="W118" s="70">
        <f ca="1">RAND()</f>
        <v>0.82571985457526509</v>
      </c>
      <c r="X118" s="70">
        <v>0.96941248583532946</v>
      </c>
      <c r="Y118" s="70">
        <v>0.2875091552643162</v>
      </c>
      <c r="Z118" s="70">
        <v>0.39675807278574748</v>
      </c>
      <c r="AA118" s="70">
        <v>0.34513558907580333</v>
      </c>
      <c r="AB118">
        <v>0.52163410333436744</v>
      </c>
    </row>
    <row r="122" spans="2:28" x14ac:dyDescent="0.25">
      <c r="B122" s="100" t="s">
        <v>183</v>
      </c>
    </row>
    <row r="123" spans="2:28" x14ac:dyDescent="0.25">
      <c r="B123" t="s">
        <v>156</v>
      </c>
      <c r="C123" t="s">
        <v>184</v>
      </c>
    </row>
    <row r="124" spans="2:28" x14ac:dyDescent="0.25">
      <c r="B124" s="70">
        <v>1</v>
      </c>
      <c r="C124" s="96" t="str">
        <f>AE94</f>
        <v>1,4,2,3,5,1</v>
      </c>
      <c r="D124" s="96">
        <f>E2+C5+D3+F4+B6</f>
        <v>1016</v>
      </c>
    </row>
    <row r="125" spans="2:28" x14ac:dyDescent="0.25">
      <c r="B125" s="70">
        <v>2</v>
      </c>
      <c r="C125" s="96" t="str">
        <f>AE95</f>
        <v>5,1,4,2,3,5</v>
      </c>
      <c r="D125" s="96">
        <f>B6+E2+C5+D3+F4</f>
        <v>1016</v>
      </c>
    </row>
    <row r="126" spans="2:28" x14ac:dyDescent="0.25">
      <c r="B126" s="70">
        <v>3</v>
      </c>
      <c r="C126" s="96" t="str">
        <f>AE96</f>
        <v>4,2,1,5,3,4</v>
      </c>
      <c r="D126" s="96">
        <f>C5+B3+F2+D6+E4</f>
        <v>807</v>
      </c>
    </row>
    <row r="127" spans="2:28" x14ac:dyDescent="0.25">
      <c r="B127" s="70">
        <v>4</v>
      </c>
      <c r="C127" s="96" t="str">
        <f>AE97</f>
        <v>2,1,4,3,5,2</v>
      </c>
      <c r="D127" s="96">
        <f>B3+E2+D5+F4+C6</f>
        <v>791</v>
      </c>
    </row>
    <row r="128" spans="2:28" x14ac:dyDescent="0.25">
      <c r="B128" s="70">
        <v>5</v>
      </c>
      <c r="C128" s="96" t="str">
        <f>AE98</f>
        <v>4,3,1,2,5,4</v>
      </c>
      <c r="D128" s="95">
        <f>D5+B4+C2+F3+E6</f>
        <v>737</v>
      </c>
    </row>
    <row r="132" spans="1:27" x14ac:dyDescent="0.25">
      <c r="B132" s="100" t="s">
        <v>145</v>
      </c>
    </row>
    <row r="133" spans="1:27" x14ac:dyDescent="0.25">
      <c r="L133" s="94" t="s">
        <v>4</v>
      </c>
      <c r="M133" s="94" t="s">
        <v>235</v>
      </c>
      <c r="N133" s="94" t="s">
        <v>163</v>
      </c>
      <c r="O133" s="94" t="s">
        <v>150</v>
      </c>
    </row>
    <row r="134" spans="1:27" x14ac:dyDescent="0.25">
      <c r="L134" s="107" t="s">
        <v>152</v>
      </c>
      <c r="M134" s="70">
        <f>1/D126</f>
        <v>1.2391573729863693E-3</v>
      </c>
      <c r="N134" s="107">
        <f>SUM(M134:M136)</f>
        <v>3.8602319792676856E-3</v>
      </c>
      <c r="O134" s="143">
        <f>B137+N134</f>
        <v>2.8860231979267688E-2</v>
      </c>
      <c r="P134">
        <f>S64+N134</f>
        <v>5.3860231979267689E-2</v>
      </c>
    </row>
    <row r="135" spans="1:27" x14ac:dyDescent="0.25">
      <c r="L135" s="107"/>
      <c r="M135" s="96">
        <f>1/D127</f>
        <v>1.2642225031605564E-3</v>
      </c>
      <c r="N135" s="107"/>
      <c r="O135" s="144"/>
    </row>
    <row r="136" spans="1:27" x14ac:dyDescent="0.25">
      <c r="B136" t="s">
        <v>152</v>
      </c>
      <c r="C136" t="s">
        <v>185</v>
      </c>
      <c r="D136" t="s">
        <v>186</v>
      </c>
      <c r="E136" t="s">
        <v>187</v>
      </c>
      <c r="F136" t="s">
        <v>153</v>
      </c>
      <c r="G136" t="s">
        <v>188</v>
      </c>
      <c r="H136" t="s">
        <v>189</v>
      </c>
      <c r="I136" t="s">
        <v>190</v>
      </c>
      <c r="J136" t="s">
        <v>191</v>
      </c>
      <c r="K136" t="s">
        <v>192</v>
      </c>
      <c r="L136" s="107"/>
      <c r="M136" s="70">
        <f>1/D128</f>
        <v>1.3568521031207597E-3</v>
      </c>
      <c r="N136" s="107"/>
      <c r="O136" s="145"/>
    </row>
    <row r="137" spans="1:27" x14ac:dyDescent="0.25">
      <c r="A137" s="102" t="s">
        <v>234</v>
      </c>
      <c r="B137">
        <f>(1-$C$14)*S64</f>
        <v>2.5000000000000001E-2</v>
      </c>
      <c r="C137">
        <f>(1-$C$14)*T64</f>
        <v>0.12884227189206443</v>
      </c>
      <c r="D137">
        <f>(1-$C$14)*U64</f>
        <v>0.22450501519260299</v>
      </c>
      <c r="E137">
        <f>(1-$C$14)*V64</f>
        <v>0.22461284725064254</v>
      </c>
      <c r="F137">
        <f>(1-$C$14)*T65</f>
        <v>0.22461284725064254</v>
      </c>
      <c r="G137">
        <f>(1-$C$14)*U65</f>
        <v>0.276480067167655</v>
      </c>
      <c r="H137">
        <f>(1-$C$14)*V65</f>
        <v>7.6867219917012453E-2</v>
      </c>
      <c r="I137">
        <f>(1-$C$14)*U66</f>
        <v>2.5000000000000001E-2</v>
      </c>
      <c r="J137">
        <f>(1-$C$14)*V66</f>
        <v>0.22450501519260299</v>
      </c>
      <c r="K137">
        <f>(1-$C$14)*V67</f>
        <v>7.6975051975051972E-2</v>
      </c>
      <c r="L137" s="201" t="s">
        <v>185</v>
      </c>
      <c r="M137" s="96">
        <f>1/D128</f>
        <v>1.3568521031207597E-3</v>
      </c>
      <c r="N137" s="107">
        <f>SUM(M137:M137)</f>
        <v>1.3568521031207597E-3</v>
      </c>
      <c r="O137" s="70">
        <f>C137+$N$137</f>
        <v>0.13019912399518518</v>
      </c>
    </row>
    <row r="138" spans="1:27" x14ac:dyDescent="0.25">
      <c r="B138" s="104"/>
      <c r="C138" s="101"/>
      <c r="D138" s="104"/>
      <c r="E138" s="104"/>
      <c r="L138" s="107" t="s">
        <v>186</v>
      </c>
      <c r="M138" s="96">
        <f>1/D124</f>
        <v>9.8425196850393699E-4</v>
      </c>
      <c r="N138" s="107">
        <f>SUM(M138:M140)</f>
        <v>3.2327264401684304E-3</v>
      </c>
      <c r="O138" s="146">
        <f>D137+$N$138</f>
        <v>0.22773774163277141</v>
      </c>
    </row>
    <row r="139" spans="1:27" x14ac:dyDescent="0.25">
      <c r="B139" s="104"/>
      <c r="C139" s="101"/>
      <c r="D139" s="104"/>
      <c r="E139" s="104"/>
      <c r="L139" s="107"/>
      <c r="M139" s="96">
        <f>1/D125</f>
        <v>9.8425196850393699E-4</v>
      </c>
      <c r="N139" s="107"/>
      <c r="O139" s="147"/>
      <c r="R139" t="s">
        <v>151</v>
      </c>
    </row>
    <row r="140" spans="1:27" x14ac:dyDescent="0.25">
      <c r="B140" s="104"/>
      <c r="C140" s="101"/>
      <c r="D140" s="104"/>
      <c r="E140" s="104"/>
      <c r="L140" s="107"/>
      <c r="M140" s="96">
        <f>1/D127</f>
        <v>1.2642225031605564E-3</v>
      </c>
      <c r="N140" s="107"/>
      <c r="O140" s="148"/>
      <c r="Q140" s="54"/>
      <c r="R140" s="54">
        <v>1</v>
      </c>
      <c r="S140" s="54">
        <v>2</v>
      </c>
      <c r="T140" s="54">
        <v>3</v>
      </c>
      <c r="U140" s="54">
        <v>4</v>
      </c>
      <c r="V140" s="54">
        <v>5</v>
      </c>
      <c r="X140" s="70">
        <v>1</v>
      </c>
      <c r="Y140" s="96" t="str">
        <f>AD94</f>
        <v>1,4,2,3,5</v>
      </c>
      <c r="Z140" s="95">
        <f>D124</f>
        <v>1016</v>
      </c>
      <c r="AA140">
        <f>U142+R144+V141+T145</f>
        <v>0.96225437373980738</v>
      </c>
    </row>
    <row r="141" spans="1:27" x14ac:dyDescent="0.25">
      <c r="B141" s="104"/>
      <c r="C141" s="101"/>
      <c r="D141" s="104"/>
      <c r="E141" s="104"/>
      <c r="L141" s="107" t="s">
        <v>187</v>
      </c>
      <c r="M141" s="96">
        <f>1/D125</f>
        <v>9.8425196850393699E-4</v>
      </c>
      <c r="N141" s="108">
        <f>SUM(M141:M142)</f>
        <v>2.2234093414903065E-3</v>
      </c>
      <c r="O141" s="146">
        <f>E137+$N$141</f>
        <v>0.22683625659213286</v>
      </c>
      <c r="Q141" s="54">
        <v>1</v>
      </c>
      <c r="R141" s="54">
        <v>0</v>
      </c>
      <c r="S141" s="54">
        <f>O134</f>
        <v>2.8860231979267688E-2</v>
      </c>
      <c r="T141" s="54">
        <f>O137</f>
        <v>0.13019912399518518</v>
      </c>
      <c r="U141" s="54">
        <f>O138</f>
        <v>0.22773774163277141</v>
      </c>
      <c r="V141" s="54">
        <f>O141</f>
        <v>0.22683625659213286</v>
      </c>
      <c r="X141" s="70">
        <v>2</v>
      </c>
      <c r="Y141" s="96" t="str">
        <f>AD95</f>
        <v>5,1,4,2,3</v>
      </c>
      <c r="Z141" s="96">
        <f>D125</f>
        <v>1016</v>
      </c>
      <c r="AA141">
        <f>T141+U143+V144+S145</f>
        <v>0.31437617469977241</v>
      </c>
    </row>
    <row r="142" spans="1:27" x14ac:dyDescent="0.25">
      <c r="B142" s="203"/>
      <c r="C142" s="101"/>
      <c r="D142" s="101"/>
      <c r="E142" s="101"/>
      <c r="L142" s="107"/>
      <c r="M142" s="96">
        <f>1/D126</f>
        <v>1.2391573729863693E-3</v>
      </c>
      <c r="N142" s="108"/>
      <c r="O142" s="148"/>
      <c r="Q142" s="54">
        <v>2</v>
      </c>
      <c r="R142" s="54">
        <f>O134</f>
        <v>2.8860231979267688E-2</v>
      </c>
      <c r="S142" s="54">
        <v>0</v>
      </c>
      <c r="T142" s="54">
        <f>O143</f>
        <v>0.22658135118765041</v>
      </c>
      <c r="U142" s="54">
        <f>O145</f>
        <v>0.27968772847764922</v>
      </c>
      <c r="V142" s="54">
        <f>O148</f>
        <v>7.8224072020133206E-2</v>
      </c>
      <c r="X142" s="70">
        <v>3</v>
      </c>
      <c r="Y142" s="96" t="str">
        <f>AD96</f>
        <v>4,2,1,5,3</v>
      </c>
      <c r="Z142" s="96">
        <f>D126</f>
        <v>807</v>
      </c>
      <c r="AA142">
        <f>S144+R142+V141+T145</f>
        <v>0.76337686408630356</v>
      </c>
    </row>
    <row r="143" spans="1:27" x14ac:dyDescent="0.25">
      <c r="B143" s="104"/>
      <c r="C143" s="101"/>
      <c r="D143" s="106"/>
      <c r="E143" s="104"/>
      <c r="L143" s="107" t="s">
        <v>153</v>
      </c>
      <c r="M143" s="96">
        <f>1/D124</f>
        <v>9.8425196850393699E-4</v>
      </c>
      <c r="N143" s="108">
        <f>SUM(M143:M144)</f>
        <v>1.968503937007874E-3</v>
      </c>
      <c r="O143" s="146">
        <f>F137+$N$143</f>
        <v>0.22658135118765041</v>
      </c>
      <c r="Q143" s="54">
        <v>3</v>
      </c>
      <c r="R143" s="54">
        <f>O137</f>
        <v>0.13019912399518518</v>
      </c>
      <c r="S143" s="54">
        <f>O143</f>
        <v>0.22658135118765041</v>
      </c>
      <c r="T143" s="54">
        <v>0</v>
      </c>
      <c r="U143" s="54">
        <f>O149</f>
        <v>2.7621074606281319E-2</v>
      </c>
      <c r="V143" s="54">
        <f>O151</f>
        <v>0.22799264703725386</v>
      </c>
      <c r="X143" s="70">
        <v>4</v>
      </c>
      <c r="Y143" s="96" t="str">
        <f>AD97</f>
        <v>2,1,4,3,5</v>
      </c>
      <c r="Z143" s="96">
        <f>D127</f>
        <v>791</v>
      </c>
      <c r="AA143">
        <f>R145+U141+S144+T142</f>
        <v>0.96084307789020396</v>
      </c>
    </row>
    <row r="144" spans="1:27" x14ac:dyDescent="0.25">
      <c r="B144" s="104"/>
      <c r="C144" s="101"/>
      <c r="D144" s="106"/>
      <c r="E144" s="104"/>
      <c r="L144" s="107"/>
      <c r="M144" s="96">
        <f>1/D125</f>
        <v>9.8425196850393699E-4</v>
      </c>
      <c r="N144" s="108"/>
      <c r="O144" s="148"/>
      <c r="Q144" s="54">
        <v>4</v>
      </c>
      <c r="R144" s="54">
        <f>O138</f>
        <v>0.22773774163277141</v>
      </c>
      <c r="S144" s="54">
        <f>O145</f>
        <v>0.27968772847764922</v>
      </c>
      <c r="T144" s="54">
        <f>O149</f>
        <v>2.7621074606281319E-2</v>
      </c>
      <c r="U144" s="54">
        <v>0</v>
      </c>
      <c r="V144" s="54">
        <f>O154</f>
        <v>7.8331904078172726E-2</v>
      </c>
      <c r="X144" s="70">
        <v>5</v>
      </c>
      <c r="Y144" s="96" t="str">
        <f>AD98</f>
        <v>4,3,1,2,5</v>
      </c>
      <c r="Z144" s="95">
        <f>D128</f>
        <v>737</v>
      </c>
      <c r="AA144">
        <f>R143+U141+V144+S145</f>
        <v>0.51449284172626242</v>
      </c>
    </row>
    <row r="145" spans="2:22" x14ac:dyDescent="0.25">
      <c r="B145" s="104"/>
      <c r="C145" s="101"/>
      <c r="D145" s="106"/>
      <c r="E145" s="104"/>
      <c r="L145" s="107" t="s">
        <v>188</v>
      </c>
      <c r="M145" s="96">
        <f>1/D124</f>
        <v>9.8425196850393699E-4</v>
      </c>
      <c r="N145" s="108">
        <f>SUM(M145:M147)</f>
        <v>3.2076613099942435E-3</v>
      </c>
      <c r="O145" s="143">
        <f>G137+N145</f>
        <v>0.27968772847764922</v>
      </c>
      <c r="Q145" s="54">
        <v>5</v>
      </c>
      <c r="R145" s="54">
        <f>O141</f>
        <v>0.22683625659213286</v>
      </c>
      <c r="S145" s="54">
        <f>O148</f>
        <v>7.8224072020133206E-2</v>
      </c>
      <c r="T145" s="54">
        <f>O151</f>
        <v>0.22799264703725386</v>
      </c>
      <c r="U145" s="54">
        <f>O154</f>
        <v>7.8331904078172726E-2</v>
      </c>
      <c r="V145" s="54">
        <v>0</v>
      </c>
    </row>
    <row r="146" spans="2:22" x14ac:dyDescent="0.25">
      <c r="B146" s="104"/>
      <c r="C146" s="101"/>
      <c r="D146" s="106"/>
      <c r="E146" s="104"/>
      <c r="L146" s="107"/>
      <c r="M146" s="96">
        <f>1/D125</f>
        <v>9.8425196850393699E-4</v>
      </c>
      <c r="N146" s="108"/>
      <c r="O146" s="144"/>
    </row>
    <row r="147" spans="2:22" x14ac:dyDescent="0.25">
      <c r="B147" s="104"/>
      <c r="C147" s="101"/>
      <c r="D147" s="106"/>
      <c r="E147" s="106"/>
      <c r="L147" s="107"/>
      <c r="M147" s="96">
        <f>1/D126</f>
        <v>1.2391573729863693E-3</v>
      </c>
      <c r="N147" s="108"/>
      <c r="O147" s="145"/>
    </row>
    <row r="148" spans="2:22" x14ac:dyDescent="0.25">
      <c r="B148" s="102"/>
      <c r="C148" s="102"/>
      <c r="D148" s="102"/>
      <c r="E148" s="102"/>
      <c r="L148" s="107" t="s">
        <v>189</v>
      </c>
      <c r="M148" s="96">
        <f>1/D128</f>
        <v>1.3568521031207597E-3</v>
      </c>
      <c r="N148" s="108">
        <f>SUM(M148:M148)</f>
        <v>1.3568521031207597E-3</v>
      </c>
      <c r="O148" s="107">
        <f>H137+N148</f>
        <v>7.8224072020133206E-2</v>
      </c>
    </row>
    <row r="149" spans="2:22" x14ac:dyDescent="0.25">
      <c r="B149" s="203"/>
      <c r="C149" s="101"/>
      <c r="D149" s="104"/>
      <c r="E149" s="104"/>
      <c r="L149" s="107" t="s">
        <v>190</v>
      </c>
      <c r="M149" s="96">
        <f>1/D127</f>
        <v>1.2642225031605564E-3</v>
      </c>
      <c r="N149" s="107">
        <f>SUM(M149:M150)</f>
        <v>2.6210746062813161E-3</v>
      </c>
      <c r="O149" s="107">
        <f>I137+N149</f>
        <v>2.7621074606281319E-2</v>
      </c>
    </row>
    <row r="150" spans="2:22" x14ac:dyDescent="0.25">
      <c r="B150" s="203"/>
      <c r="C150" s="101"/>
      <c r="D150" s="104"/>
      <c r="E150" s="104"/>
      <c r="L150" s="107"/>
      <c r="M150" s="96">
        <f>1/D128</f>
        <v>1.3568521031207597E-3</v>
      </c>
      <c r="N150" s="107"/>
      <c r="O150" s="107"/>
    </row>
    <row r="151" spans="2:22" x14ac:dyDescent="0.25">
      <c r="B151" s="203"/>
      <c r="C151" s="101"/>
      <c r="D151" s="104"/>
      <c r="E151" s="104"/>
      <c r="L151" s="107" t="s">
        <v>191</v>
      </c>
      <c r="M151" s="96">
        <f>1/D124</f>
        <v>9.8425196850393699E-4</v>
      </c>
      <c r="N151" s="107">
        <f>SUM(M151:M153)</f>
        <v>3.4876318446508629E-3</v>
      </c>
      <c r="O151" s="107">
        <f>J137+N151</f>
        <v>0.22799264703725386</v>
      </c>
    </row>
    <row r="152" spans="2:22" x14ac:dyDescent="0.25">
      <c r="B152" s="203"/>
      <c r="C152" s="101"/>
      <c r="D152" s="104"/>
      <c r="E152" s="104"/>
      <c r="L152" s="107"/>
      <c r="M152" s="96">
        <f>1/D126</f>
        <v>1.2391573729863693E-3</v>
      </c>
      <c r="N152" s="107"/>
      <c r="O152" s="107"/>
    </row>
    <row r="153" spans="2:22" x14ac:dyDescent="0.25">
      <c r="B153" s="203"/>
      <c r="C153" s="101"/>
      <c r="D153" s="104"/>
      <c r="E153" s="104"/>
      <c r="L153" s="107"/>
      <c r="M153" s="96">
        <f>1/D127</f>
        <v>1.2642225031605564E-3</v>
      </c>
      <c r="N153" s="107"/>
      <c r="O153" s="107"/>
    </row>
    <row r="154" spans="2:22" x14ac:dyDescent="0.25">
      <c r="B154" s="104"/>
      <c r="D154" s="101"/>
      <c r="E154" s="104"/>
      <c r="L154" s="107" t="s">
        <v>192</v>
      </c>
      <c r="M154" s="96">
        <f>1/D128</f>
        <v>1.3568521031207597E-3</v>
      </c>
      <c r="N154" s="107">
        <f>SUM(M154)</f>
        <v>1.3568521031207597E-3</v>
      </c>
      <c r="O154" s="107">
        <f>K137+N154</f>
        <v>7.8331904078172726E-2</v>
      </c>
    </row>
    <row r="155" spans="2:22" x14ac:dyDescent="0.25">
      <c r="L155" s="107"/>
      <c r="M155" s="96"/>
      <c r="N155" s="107"/>
      <c r="O155" s="107"/>
    </row>
    <row r="158" spans="2:22" x14ac:dyDescent="0.25">
      <c r="B158" s="123" t="s">
        <v>244</v>
      </c>
      <c r="C158" s="101"/>
      <c r="D158" s="106"/>
      <c r="E158" s="106"/>
    </row>
    <row r="159" spans="2:22" x14ac:dyDescent="0.25">
      <c r="B159" s="104"/>
      <c r="C159" s="101"/>
      <c r="D159" s="106"/>
      <c r="E159" s="106"/>
    </row>
    <row r="160" spans="2:22" x14ac:dyDescent="0.25">
      <c r="B160" s="100" t="s">
        <v>155</v>
      </c>
      <c r="D160" s="70" t="s">
        <v>12</v>
      </c>
      <c r="J160" t="s">
        <v>164</v>
      </c>
      <c r="U160" t="s">
        <v>169</v>
      </c>
    </row>
    <row r="161" spans="2:31" x14ac:dyDescent="0.25">
      <c r="B161" s="70" t="s">
        <v>156</v>
      </c>
      <c r="C161" s="70" t="s">
        <v>157</v>
      </c>
      <c r="D161" t="s">
        <v>167</v>
      </c>
      <c r="J161" s="100" t="s">
        <v>160</v>
      </c>
      <c r="U161" s="100" t="s">
        <v>160</v>
      </c>
    </row>
    <row r="162" spans="2:31" x14ac:dyDescent="0.25">
      <c r="B162" s="70">
        <v>1</v>
      </c>
      <c r="C162" s="70">
        <v>4</v>
      </c>
      <c r="D162">
        <f>R144^$C$16*(1/B5)^$C$17+S144^$C$16*(1/C5)^$C$17+T144^$C$16*(1/D5)^$C$17+V144^$C$16*(1/F5)^$C$17</f>
        <v>4.5420870416929757E-12</v>
      </c>
      <c r="J162" s="70" t="s">
        <v>156</v>
      </c>
      <c r="K162" s="70" t="s">
        <v>161</v>
      </c>
      <c r="L162" s="70">
        <v>1</v>
      </c>
      <c r="M162" s="70">
        <v>2</v>
      </c>
      <c r="N162" s="70">
        <v>3</v>
      </c>
      <c r="O162" s="70">
        <v>4</v>
      </c>
      <c r="P162" s="70">
        <v>5</v>
      </c>
      <c r="Q162" t="s">
        <v>163</v>
      </c>
      <c r="S162" t="s">
        <v>170</v>
      </c>
      <c r="U162" s="70" t="s">
        <v>156</v>
      </c>
      <c r="V162" s="70" t="s">
        <v>161</v>
      </c>
      <c r="W162" s="70">
        <v>1</v>
      </c>
      <c r="X162" s="70">
        <v>2</v>
      </c>
      <c r="Y162" s="70">
        <v>3</v>
      </c>
      <c r="Z162" s="70">
        <v>4</v>
      </c>
      <c r="AA162" s="70">
        <v>5</v>
      </c>
      <c r="AB162" t="s">
        <v>163</v>
      </c>
    </row>
    <row r="163" spans="2:31" x14ac:dyDescent="0.25">
      <c r="B163" s="70">
        <v>2</v>
      </c>
      <c r="C163" s="70">
        <v>1</v>
      </c>
      <c r="D163">
        <f>S141^$C$16*(1/C2)^$C$17+T141^$C$16*(1/D2)^$C$17+U141^$C$16*(1/E2)^$C$17+V141^$C$16*(1/F2)^$C$17</f>
        <v>3.4850939391461425E-10</v>
      </c>
      <c r="J163" s="70">
        <v>1</v>
      </c>
      <c r="K163" s="70">
        <f>C162</f>
        <v>4</v>
      </c>
      <c r="L163" s="70">
        <f>(R144^$C$16*(1/B5)^$C$17)/$D$162</f>
        <v>0.42262999522395406</v>
      </c>
      <c r="M163" s="70">
        <f>(S144^$C$16*(1/C5)^$C$17)/$D$162</f>
        <v>0.18768850376015417</v>
      </c>
      <c r="N163" s="70">
        <f>(T144^$C$16*(1/D5)^$C$17)/$D$162</f>
        <v>0.33006000430923926</v>
      </c>
      <c r="O163" s="95">
        <v>0</v>
      </c>
      <c r="P163" s="70">
        <f>(V144^$C$16*(1/F5)^$C$17)/$D$162</f>
        <v>5.9621496706652517E-2</v>
      </c>
      <c r="Q163">
        <f>SUM(L163)</f>
        <v>0.42262999522395406</v>
      </c>
      <c r="S163" s="70" t="s">
        <v>206</v>
      </c>
      <c r="U163" s="70">
        <v>1</v>
      </c>
      <c r="V163" s="78" t="str">
        <f>S183</f>
        <v>4,1,2,5</v>
      </c>
      <c r="W163" s="95">
        <v>0</v>
      </c>
      <c r="X163" s="95">
        <v>0</v>
      </c>
      <c r="Y163" s="96">
        <f>(T145^$C$16*(1/D6)^$C$17)/$D$165</f>
        <v>2.4054981397508951E-4</v>
      </c>
      <c r="Z163" s="95">
        <v>0</v>
      </c>
      <c r="AA163" s="95">
        <v>0</v>
      </c>
      <c r="AB163">
        <f>SUM(W163:Y163)</f>
        <v>2.4054981397508951E-4</v>
      </c>
      <c r="AD163" s="70" t="s">
        <v>251</v>
      </c>
      <c r="AE163" t="s">
        <v>325</v>
      </c>
    </row>
    <row r="164" spans="2:31" x14ac:dyDescent="0.25">
      <c r="B164" s="70">
        <v>3</v>
      </c>
      <c r="C164" s="70">
        <v>3</v>
      </c>
      <c r="D164">
        <f>R143^$C$16*(1/B4)^$C$17+S143^$C$16*(1/C4)^$C$17+U143^$C$16*(1/E4)^$C$17+V143^$C$16*(1/F4)^$C$17</f>
        <v>1.9694876595870865E-12</v>
      </c>
      <c r="J164" s="70">
        <v>2</v>
      </c>
      <c r="K164" s="70">
        <f>C163</f>
        <v>1</v>
      </c>
      <c r="L164" s="95">
        <v>0</v>
      </c>
      <c r="M164" s="70">
        <f>(S141^$C$16*(1/C2)^$C$17)/$D$163</f>
        <v>2.0664060886241863E-3</v>
      </c>
      <c r="N164" s="70">
        <f>(T141^$C$16*(1/D2)^$C$17)/$D$163</f>
        <v>7.7641676452177557E-4</v>
      </c>
      <c r="O164" s="70">
        <f>(U141^$C$16*(1/E2)^$C$17)/$D$163</f>
        <v>5.5080932056821366E-3</v>
      </c>
      <c r="P164" s="70">
        <f>(V141^$C$16*(1/F2)^$C$17)/$D$163</f>
        <v>0.99164908394117179</v>
      </c>
      <c r="Q164">
        <f>SUM(L164:O164)</f>
        <v>8.3509160588280985E-3</v>
      </c>
      <c r="S164" s="70" t="s">
        <v>186</v>
      </c>
      <c r="U164" s="70">
        <v>2</v>
      </c>
      <c r="V164" s="78" t="str">
        <f>S184</f>
        <v>1,4,3,5</v>
      </c>
      <c r="W164" s="95">
        <v>0</v>
      </c>
      <c r="X164" s="96">
        <f>(S145^$C$16*(1/C6)^$C$17)/$D$165</f>
        <v>6.8501848408668034E-2</v>
      </c>
      <c r="Y164" s="95">
        <v>0</v>
      </c>
      <c r="Z164" s="95">
        <v>0</v>
      </c>
      <c r="AA164" s="95">
        <v>0</v>
      </c>
      <c r="AB164">
        <f>SUM(W164:X164)</f>
        <v>6.8501848408668034E-2</v>
      </c>
      <c r="AD164" s="70" t="s">
        <v>252</v>
      </c>
      <c r="AE164" t="s">
        <v>326</v>
      </c>
    </row>
    <row r="165" spans="2:31" x14ac:dyDescent="0.25">
      <c r="B165" s="70">
        <v>4</v>
      </c>
      <c r="C165" s="70">
        <v>5</v>
      </c>
      <c r="D165">
        <f>R145^$C$16*(1/B6)^$C$17+S145^$C$16*(1/C6)^$C$17+T145^$C$16*(1/D6)^$C$17+V145^$C$16*(1/E6)^$C$17</f>
        <v>3.7111001355664137E-10</v>
      </c>
      <c r="J165" s="70">
        <v>3</v>
      </c>
      <c r="K165" s="70">
        <f>C164</f>
        <v>3</v>
      </c>
      <c r="L165" s="70">
        <f>(R143^$C$16*(1/B4)^$C$17)/$D$164</f>
        <v>0.13739031809184329</v>
      </c>
      <c r="M165" s="70">
        <f>(S143^$C$16*(1/C4)^$C$17)/$D$164</f>
        <v>5.6089414798440769E-2</v>
      </c>
      <c r="N165" s="95">
        <v>0</v>
      </c>
      <c r="O165" s="70">
        <f>(U143^$C$16*(1/E4)^$C$17)/$D$164</f>
        <v>0.76119353236690523</v>
      </c>
      <c r="P165" s="70">
        <f>(V143^$C$16*(1/F4)^$C$17)/$D$164</f>
        <v>4.5326734742810751E-2</v>
      </c>
      <c r="Q165">
        <f>SUM(L165)</f>
        <v>0.13739031809184329</v>
      </c>
      <c r="S165" s="70" t="s">
        <v>199</v>
      </c>
      <c r="U165" s="70">
        <v>3</v>
      </c>
      <c r="V165" s="78" t="str">
        <f>S185</f>
        <v>3,1,4,2</v>
      </c>
      <c r="W165" s="95">
        <v>0</v>
      </c>
      <c r="X165" s="95">
        <v>0</v>
      </c>
      <c r="Y165" s="95">
        <v>0</v>
      </c>
      <c r="Z165" s="95">
        <v>0</v>
      </c>
      <c r="AA165" s="96">
        <f>(V142^$C$16*(1/F3)^$C$17)/$D$166</f>
        <v>0.9379031080472191</v>
      </c>
      <c r="AB165">
        <f>SUM(W165:AA165)</f>
        <v>0.9379031080472191</v>
      </c>
      <c r="AD165" s="70" t="s">
        <v>253</v>
      </c>
      <c r="AE165" t="s">
        <v>327</v>
      </c>
    </row>
    <row r="166" spans="2:31" x14ac:dyDescent="0.25">
      <c r="B166" s="70">
        <v>5</v>
      </c>
      <c r="C166" s="70">
        <v>2</v>
      </c>
      <c r="D166">
        <f>R142^$C$16*(1/B3)^$C$17+T142^$C$16*(1/D3)^$C$17+U142^$C$16*(1/E3)^$C$17+V142^$C$16*(1/F3)^$C$17</f>
        <v>2.7104848756206402E-11</v>
      </c>
      <c r="J166" s="70">
        <v>4</v>
      </c>
      <c r="K166" s="70">
        <f>C165</f>
        <v>5</v>
      </c>
      <c r="L166" s="70">
        <f>(R145^$C$16*(1/B6)^$C$17)/$D$165</f>
        <v>0.93125760177735684</v>
      </c>
      <c r="M166" s="70">
        <f>(S145^$C$16*(1/C6)^$C$17)/$D$165</f>
        <v>6.8501848408668034E-2</v>
      </c>
      <c r="N166" s="70">
        <f>(T145^$C$16*(1/D6)^$C$17)/$D$165</f>
        <v>2.4054981397508951E-4</v>
      </c>
      <c r="O166" s="70">
        <f>(U145^$C$16*(1/E6)^$C$17)/$D$165</f>
        <v>7.2971899896280903E-4</v>
      </c>
      <c r="P166" s="95">
        <v>0</v>
      </c>
      <c r="Q166">
        <f>SUM(L166:M166)</f>
        <v>0.99975945018602486</v>
      </c>
      <c r="S166" s="70" t="s">
        <v>173</v>
      </c>
      <c r="U166" s="70">
        <v>4</v>
      </c>
      <c r="V166" s="78" t="str">
        <f>S186</f>
        <v>5,2,1,4</v>
      </c>
      <c r="W166" s="95">
        <v>0</v>
      </c>
      <c r="X166" s="95">
        <v>0</v>
      </c>
      <c r="Y166" s="96">
        <f>(T144^$C$16*(1/D5)^$C$17)/$D$162</f>
        <v>0.33006000430923926</v>
      </c>
      <c r="Z166" s="95">
        <v>0</v>
      </c>
      <c r="AA166" s="95">
        <v>0</v>
      </c>
      <c r="AB166">
        <f>SUM(W166:Y166)</f>
        <v>0.33006000430923926</v>
      </c>
      <c r="AD166" s="70" t="s">
        <v>218</v>
      </c>
      <c r="AE166" t="s">
        <v>328</v>
      </c>
    </row>
    <row r="167" spans="2:31" x14ac:dyDescent="0.25">
      <c r="J167" s="70">
        <v>5</v>
      </c>
      <c r="K167" s="70">
        <f>C166</f>
        <v>2</v>
      </c>
      <c r="L167" s="70">
        <f>(R142^$C$16*(1/B3)^$C$17)/$D$166</f>
        <v>2.6569487253197931E-2</v>
      </c>
      <c r="M167" s="95">
        <v>0</v>
      </c>
      <c r="N167" s="70">
        <f>(T142^$C$16*(1/D3)^$C$17)/$D$166</f>
        <v>4.0755589995201819E-3</v>
      </c>
      <c r="O167" s="70">
        <f>(U142^$C$16*(1/E3)^$C$17)/$D$166</f>
        <v>3.1451845700062681E-2</v>
      </c>
      <c r="P167" s="70">
        <f>(V142^$C$16*(1/F3)^$C$17)/$D$166</f>
        <v>0.9379031080472191</v>
      </c>
      <c r="Q167">
        <f>SUM(L167:N167)</f>
        <v>3.0645046252718113E-2</v>
      </c>
      <c r="S167" s="70" t="s">
        <v>153</v>
      </c>
      <c r="U167" s="70">
        <v>5</v>
      </c>
      <c r="V167" s="78" t="str">
        <f>S187</f>
        <v>2,3,1,5</v>
      </c>
      <c r="W167" s="95">
        <v>0</v>
      </c>
      <c r="X167" s="95">
        <v>0</v>
      </c>
      <c r="Y167" s="95">
        <v>0</v>
      </c>
      <c r="Z167" s="96">
        <f>(U145^$C$16*(1/E6)^$C$17)/$D$165</f>
        <v>7.2971899896280903E-4</v>
      </c>
      <c r="AA167" s="95">
        <v>0</v>
      </c>
      <c r="AB167">
        <f>SUM(W167:Z167)</f>
        <v>7.2971899896280903E-4</v>
      </c>
      <c r="AD167" s="70" t="s">
        <v>254</v>
      </c>
      <c r="AE167" t="s">
        <v>329</v>
      </c>
    </row>
    <row r="170" spans="2:31" x14ac:dyDescent="0.25">
      <c r="J170" t="s">
        <v>165</v>
      </c>
      <c r="U170" t="s">
        <v>308</v>
      </c>
    </row>
    <row r="171" spans="2:31" x14ac:dyDescent="0.25">
      <c r="J171" s="100" t="s">
        <v>160</v>
      </c>
      <c r="U171" s="100" t="s">
        <v>160</v>
      </c>
    </row>
    <row r="172" spans="2:31" x14ac:dyDescent="0.25">
      <c r="J172" s="70" t="s">
        <v>156</v>
      </c>
      <c r="K172" s="70" t="s">
        <v>161</v>
      </c>
      <c r="L172" s="70">
        <v>1</v>
      </c>
      <c r="M172" s="70">
        <v>2</v>
      </c>
      <c r="N172" s="70">
        <v>3</v>
      </c>
      <c r="O172" s="70">
        <v>4</v>
      </c>
      <c r="P172" s="70">
        <v>5</v>
      </c>
      <c r="Q172" t="s">
        <v>163</v>
      </c>
      <c r="U172" s="70" t="s">
        <v>156</v>
      </c>
      <c r="V172" s="70" t="s">
        <v>161</v>
      </c>
      <c r="W172" s="70">
        <v>1</v>
      </c>
      <c r="X172" s="70">
        <v>2</v>
      </c>
      <c r="Y172" s="70">
        <v>3</v>
      </c>
      <c r="Z172" s="70">
        <v>4</v>
      </c>
      <c r="AA172" s="70">
        <v>5</v>
      </c>
      <c r="AB172" t="s">
        <v>163</v>
      </c>
    </row>
    <row r="173" spans="2:31" x14ac:dyDescent="0.25">
      <c r="J173" s="70">
        <v>1</v>
      </c>
      <c r="K173" s="78" t="str">
        <f>S163</f>
        <v>4,1</v>
      </c>
      <c r="L173" s="95">
        <v>0</v>
      </c>
      <c r="M173" s="70">
        <f>(S141^$C$16*(1/C2)^$C$17)/$D$163</f>
        <v>2.0664060886241863E-3</v>
      </c>
      <c r="N173" s="70">
        <f>(T141^$C$16*(1/D2)^$C$17)/$D$163</f>
        <v>7.7641676452177557E-4</v>
      </c>
      <c r="O173" s="95">
        <v>0</v>
      </c>
      <c r="P173" s="70">
        <f>(V141^$C$16*(1/F2)^$C$17)/$D$163</f>
        <v>0.99164908394117179</v>
      </c>
      <c r="Q173">
        <f>SUM(L173:M173)</f>
        <v>2.0664060886241863E-3</v>
      </c>
      <c r="S173" s="70" t="s">
        <v>245</v>
      </c>
      <c r="U173" s="70">
        <v>1</v>
      </c>
      <c r="V173" s="78" t="str">
        <f>AD163</f>
        <v>4,1,2,5,3</v>
      </c>
      <c r="W173" s="95">
        <v>0</v>
      </c>
      <c r="X173" s="95">
        <v>0</v>
      </c>
      <c r="Y173" s="95">
        <v>0</v>
      </c>
      <c r="Z173" s="95">
        <f>(U143^$C$16*(1/E4)^$C$17)/$D$164</f>
        <v>0.76119353236690523</v>
      </c>
      <c r="AA173" s="95">
        <v>0</v>
      </c>
      <c r="AB173">
        <f>SUM(W173:Z173)</f>
        <v>0.76119353236690523</v>
      </c>
      <c r="AD173" s="70" t="s">
        <v>251</v>
      </c>
    </row>
    <row r="174" spans="2:31" x14ac:dyDescent="0.25">
      <c r="J174" s="70">
        <v>2</v>
      </c>
      <c r="K174" s="78" t="str">
        <f>S164</f>
        <v>1,4</v>
      </c>
      <c r="L174" s="95">
        <v>0</v>
      </c>
      <c r="M174" s="70">
        <f>(S144^$C$16*(1/C5)^$C$17)/$D$165</f>
        <v>2.2971558019509639E-3</v>
      </c>
      <c r="N174" s="70">
        <f>(T144^$C$16*(1/D5)^$C$17)/$D$165</f>
        <v>4.0396680601163864E-3</v>
      </c>
      <c r="O174" s="95">
        <v>0</v>
      </c>
      <c r="P174" s="70">
        <f>(V144^$C$16*(1/F5)^$C$17)/$D$165</f>
        <v>7.2971899896280903E-4</v>
      </c>
      <c r="Q174">
        <f>SUM(L174:N174)</f>
        <v>6.3368238620673499E-3</v>
      </c>
      <c r="S174" s="70" t="s">
        <v>246</v>
      </c>
      <c r="U174" s="70">
        <v>2</v>
      </c>
      <c r="V174" s="78" t="str">
        <f>AD164</f>
        <v>1,4,3,5,2</v>
      </c>
      <c r="W174" s="95">
        <f>(R142^$C$16*(1/B3)^$C$17)/$D$166</f>
        <v>2.6569487253197931E-2</v>
      </c>
      <c r="X174" s="95">
        <v>0</v>
      </c>
      <c r="Y174" s="95">
        <v>0</v>
      </c>
      <c r="Z174" s="95">
        <v>0</v>
      </c>
      <c r="AA174" s="95">
        <v>0</v>
      </c>
      <c r="AB174">
        <f>SUM(W174:W174)</f>
        <v>2.6569487253197931E-2</v>
      </c>
      <c r="AD174" s="70" t="s">
        <v>252</v>
      </c>
    </row>
    <row r="175" spans="2:31" x14ac:dyDescent="0.25">
      <c r="J175" s="70">
        <v>3</v>
      </c>
      <c r="K175" s="78" t="str">
        <f>S165</f>
        <v>3,1</v>
      </c>
      <c r="L175" s="95">
        <v>0</v>
      </c>
      <c r="M175" s="70">
        <f>(S141^$C$16*(1/C2)^$C$17)/$D$163</f>
        <v>2.0664060886241863E-3</v>
      </c>
      <c r="N175" s="95">
        <v>0</v>
      </c>
      <c r="O175" s="70">
        <f>(U141^$C$16*(1/E2)^$C$17)/$D$163</f>
        <v>5.5080932056821366E-3</v>
      </c>
      <c r="P175" s="70">
        <f>(V141^$C$16*(1/F2)^$C$17)/$D$163</f>
        <v>0.99164908394117179</v>
      </c>
      <c r="Q175">
        <f>SUM(L175:O175)</f>
        <v>7.5744992943063225E-3</v>
      </c>
      <c r="S175" s="70" t="s">
        <v>211</v>
      </c>
      <c r="U175" s="70">
        <v>3</v>
      </c>
      <c r="V175" s="78" t="str">
        <f>AD165</f>
        <v>3,1,4,2,5</v>
      </c>
      <c r="W175" s="95">
        <v>0</v>
      </c>
      <c r="X175" s="95">
        <v>0</v>
      </c>
      <c r="Y175" s="95">
        <f>(T145^$C$16*(1/D6)^$C$17)/$D$165</f>
        <v>2.4054981397508951E-4</v>
      </c>
      <c r="Z175" s="95">
        <v>0</v>
      </c>
      <c r="AA175" s="95">
        <v>0</v>
      </c>
      <c r="AB175">
        <f>SUM(W175:Z175)</f>
        <v>2.4054981397508951E-4</v>
      </c>
      <c r="AD175" s="70" t="s">
        <v>253</v>
      </c>
    </row>
    <row r="176" spans="2:31" x14ac:dyDescent="0.25">
      <c r="J176" s="70">
        <v>4</v>
      </c>
      <c r="K176" s="78" t="str">
        <f>S166</f>
        <v>5,2</v>
      </c>
      <c r="L176">
        <f>(R142^$C$16*(1/B3)^$C$17)/$D$166</f>
        <v>2.6569487253197931E-2</v>
      </c>
      <c r="M176" s="95">
        <v>0</v>
      </c>
      <c r="N176">
        <f>(T142^$C$16*(1/D3)^$C$17)/$D$166</f>
        <v>4.0755589995201819E-3</v>
      </c>
      <c r="O176">
        <f>(U142^$C$16*(1/E3)^$C$17)/$D$166</f>
        <v>3.1451845700062681E-2</v>
      </c>
      <c r="P176" s="95">
        <v>0</v>
      </c>
      <c r="Q176">
        <f>SUM(L176)</f>
        <v>2.6569487253197931E-2</v>
      </c>
      <c r="S176" s="70" t="s">
        <v>212</v>
      </c>
      <c r="U176" s="70">
        <v>4</v>
      </c>
      <c r="V176" s="78" t="str">
        <f>AD166</f>
        <v>5,2,1,4,3</v>
      </c>
      <c r="W176" s="95">
        <v>0</v>
      </c>
      <c r="X176" s="95">
        <v>0</v>
      </c>
      <c r="Y176" s="95">
        <v>0</v>
      </c>
      <c r="Z176" s="95">
        <v>0</v>
      </c>
      <c r="AA176" s="95">
        <f>(V143^$C$16*(1/F4)^$C$17)/$D$164</f>
        <v>4.5326734742810751E-2</v>
      </c>
      <c r="AB176">
        <f>SUM(W176:AA176)</f>
        <v>4.5326734742810751E-2</v>
      </c>
      <c r="AD176" s="70" t="s">
        <v>218</v>
      </c>
    </row>
    <row r="177" spans="2:30" x14ac:dyDescent="0.25">
      <c r="J177" s="70">
        <v>5</v>
      </c>
      <c r="K177" s="78" t="str">
        <f>S167</f>
        <v>2,3</v>
      </c>
      <c r="L177" s="96">
        <f>(R143^$C$16*(1/B4)^$C$17)/$D$164</f>
        <v>0.13739031809184329</v>
      </c>
      <c r="M177" s="95">
        <v>0</v>
      </c>
      <c r="N177" s="95">
        <v>0</v>
      </c>
      <c r="O177" s="96">
        <f>(U143^$C$16*(1/E4)^$C$17)/$D$164</f>
        <v>0.76119353236690523</v>
      </c>
      <c r="P177" s="96">
        <f>(V143^$C$16*(1/F4)^$C$17)/$D$164</f>
        <v>4.5326734742810751E-2</v>
      </c>
      <c r="Q177">
        <f>SUM(L177)</f>
        <v>0.13739031809184329</v>
      </c>
      <c r="S177" s="70" t="s">
        <v>171</v>
      </c>
      <c r="U177" s="70">
        <v>5</v>
      </c>
      <c r="V177" s="78" t="str">
        <f>AD167</f>
        <v>2,3,1,5,4</v>
      </c>
      <c r="W177" s="95">
        <v>0</v>
      </c>
      <c r="X177" s="95">
        <f>(S144^$C$16*(1/C5)^$C$17)/$D$162</f>
        <v>0.18768850376015417</v>
      </c>
      <c r="Y177" s="95">
        <v>0</v>
      </c>
      <c r="Z177" s="95">
        <v>0</v>
      </c>
      <c r="AA177" s="95">
        <v>0</v>
      </c>
      <c r="AB177">
        <f>SUM(W177:Y177)</f>
        <v>0.18768850376015417</v>
      </c>
      <c r="AD177" s="70" t="s">
        <v>254</v>
      </c>
    </row>
    <row r="180" spans="2:30" x14ac:dyDescent="0.25">
      <c r="J180" t="s">
        <v>168</v>
      </c>
    </row>
    <row r="181" spans="2:30" x14ac:dyDescent="0.25">
      <c r="J181" s="100" t="s">
        <v>160</v>
      </c>
    </row>
    <row r="182" spans="2:30" x14ac:dyDescent="0.25">
      <c r="J182" s="70" t="s">
        <v>156</v>
      </c>
      <c r="K182" s="70" t="s">
        <v>161</v>
      </c>
      <c r="L182" s="70">
        <v>1</v>
      </c>
      <c r="M182" s="70">
        <v>2</v>
      </c>
      <c r="N182" s="70">
        <v>3</v>
      </c>
      <c r="O182" s="70">
        <v>4</v>
      </c>
      <c r="P182" s="70">
        <v>5</v>
      </c>
      <c r="Q182" t="s">
        <v>163</v>
      </c>
      <c r="V182" s="70" t="s">
        <v>162</v>
      </c>
      <c r="W182" s="70"/>
      <c r="X182" s="70" t="s">
        <v>164</v>
      </c>
      <c r="Y182" s="70" t="s">
        <v>165</v>
      </c>
      <c r="Z182" s="70" t="s">
        <v>168</v>
      </c>
      <c r="AA182" s="70" t="s">
        <v>169</v>
      </c>
      <c r="AB182" s="70" t="s">
        <v>308</v>
      </c>
    </row>
    <row r="183" spans="2:30" x14ac:dyDescent="0.25">
      <c r="J183" s="70">
        <v>1</v>
      </c>
      <c r="K183" s="78" t="str">
        <f>S173</f>
        <v>4,1,2</v>
      </c>
      <c r="L183" s="95">
        <v>0</v>
      </c>
      <c r="M183" s="95">
        <v>0</v>
      </c>
      <c r="N183" s="70">
        <f>(T142^$C$16*(1/D3)^$C$17)/$D$166</f>
        <v>4.0755589995201819E-3</v>
      </c>
      <c r="O183" s="95">
        <v>0</v>
      </c>
      <c r="P183" s="70">
        <f>(V142^$C$16*(1/F3)^$C$17)/$D$166</f>
        <v>0.9379031080472191</v>
      </c>
      <c r="Q183">
        <f>SUM(L183:P183)</f>
        <v>0.94197866704673927</v>
      </c>
      <c r="S183" s="70" t="s">
        <v>247</v>
      </c>
      <c r="V183" s="70">
        <v>1</v>
      </c>
      <c r="W183" s="70">
        <f ca="1">RAND()</f>
        <v>0.68572825691776318</v>
      </c>
      <c r="X183" s="70">
        <v>0.55618827211716748</v>
      </c>
      <c r="Y183" s="70">
        <v>0.33321421752334834</v>
      </c>
      <c r="Z183" s="70">
        <v>0.86552392450780746</v>
      </c>
      <c r="AA183" s="70">
        <v>0.78651971375220042</v>
      </c>
      <c r="AB183">
        <v>0.79830799135978636</v>
      </c>
    </row>
    <row r="184" spans="2:30" x14ac:dyDescent="0.25">
      <c r="J184" s="70">
        <v>2</v>
      </c>
      <c r="K184" s="78" t="str">
        <f>S174</f>
        <v>1,4,3</v>
      </c>
      <c r="L184" s="95">
        <v>0</v>
      </c>
      <c r="M184" s="96">
        <f>(S143^$C$16*(1/C4)^$C$17)/$D$164</f>
        <v>5.6089414798440769E-2</v>
      </c>
      <c r="N184" s="95">
        <v>0</v>
      </c>
      <c r="O184" s="95">
        <v>0</v>
      </c>
      <c r="P184" s="96">
        <f>(V143^$C$16*(1/F4)^$C$17)/$D$164</f>
        <v>4.5326734742810751E-2</v>
      </c>
      <c r="Q184">
        <f>SUM(L184:P184)</f>
        <v>0.10141614954125153</v>
      </c>
      <c r="S184" s="70" t="s">
        <v>248</v>
      </c>
      <c r="V184" s="70">
        <v>2</v>
      </c>
      <c r="W184" s="70">
        <f ca="1">RAND()</f>
        <v>0.98378687612174032</v>
      </c>
      <c r="X184" s="70">
        <v>0.75083129072329202</v>
      </c>
      <c r="Y184" s="70">
        <v>0.68628210388662614</v>
      </c>
      <c r="Z184" s="70">
        <v>0.74006338871081889</v>
      </c>
      <c r="AA184" s="70">
        <v>0.1951896625973768</v>
      </c>
      <c r="AB184">
        <v>0.59916851240314695</v>
      </c>
    </row>
    <row r="185" spans="2:30" x14ac:dyDescent="0.25">
      <c r="J185" s="70">
        <v>3</v>
      </c>
      <c r="K185" s="78" t="str">
        <f>S175</f>
        <v>3,1,4</v>
      </c>
      <c r="L185" s="95">
        <v>0</v>
      </c>
      <c r="M185">
        <f>(S144^$C$16*(1/C5)^$C$17)/$D$162</f>
        <v>0.18768850376015417</v>
      </c>
      <c r="N185" s="95">
        <v>0</v>
      </c>
      <c r="O185" s="95">
        <v>0</v>
      </c>
      <c r="P185">
        <f>(V144^$C$16*(1/F5)^$C$17)/$D$162</f>
        <v>5.9621496706652517E-2</v>
      </c>
      <c r="Q185">
        <f>SUM(L185:M185)</f>
        <v>0.18768850376015417</v>
      </c>
      <c r="S185" s="70" t="s">
        <v>249</v>
      </c>
      <c r="V185" s="70">
        <v>3</v>
      </c>
      <c r="W185" s="70">
        <f ca="1">RAND()</f>
        <v>0.93446621366621541</v>
      </c>
      <c r="X185" s="70">
        <v>0.26572120142783417</v>
      </c>
      <c r="Y185" s="70">
        <v>0.61796887689923274</v>
      </c>
      <c r="Z185" s="70">
        <v>0.82630861235699904</v>
      </c>
      <c r="AA185" s="70">
        <v>0.6769460433017247</v>
      </c>
      <c r="AB185">
        <v>0.1764215918678429</v>
      </c>
    </row>
    <row r="186" spans="2:30" x14ac:dyDescent="0.25">
      <c r="J186" s="70">
        <v>4</v>
      </c>
      <c r="K186" s="78" t="str">
        <f>S176</f>
        <v>5,2,1</v>
      </c>
      <c r="L186" s="95">
        <v>0</v>
      </c>
      <c r="M186" s="95">
        <v>0</v>
      </c>
      <c r="N186" s="70">
        <f>(T141^$C$16*(1/D2)^$C$17)/$D$163</f>
        <v>7.7641676452177557E-4</v>
      </c>
      <c r="O186" s="70">
        <f>(U141^$C$16*(1/E2)^$C$17)/$D$163</f>
        <v>5.5080932056821366E-3</v>
      </c>
      <c r="P186" s="95">
        <v>0</v>
      </c>
      <c r="Q186">
        <f>SUM(L186:O186)</f>
        <v>6.2845099702039126E-3</v>
      </c>
      <c r="S186" s="70" t="s">
        <v>215</v>
      </c>
      <c r="V186" s="70">
        <v>4</v>
      </c>
      <c r="W186" s="70">
        <f ca="1">RAND()</f>
        <v>0.32045209746052306</v>
      </c>
      <c r="X186" s="70">
        <v>0.9777225592674379</v>
      </c>
      <c r="Y186" s="70">
        <v>0.36546658583972746</v>
      </c>
      <c r="Z186" s="70">
        <v>0.5948512591952031</v>
      </c>
      <c r="AA186" s="70">
        <v>0.88235611179682549</v>
      </c>
      <c r="AB186">
        <v>0.84850711810731427</v>
      </c>
    </row>
    <row r="187" spans="2:30" x14ac:dyDescent="0.25">
      <c r="J187" s="70">
        <v>5</v>
      </c>
      <c r="K187" s="78" t="str">
        <f>S177</f>
        <v>2,3,1</v>
      </c>
      <c r="L187" s="95">
        <v>0</v>
      </c>
      <c r="M187" s="95">
        <v>0</v>
      </c>
      <c r="N187" s="95">
        <v>0</v>
      </c>
      <c r="O187" s="70">
        <f>(U141^$C$16*(1/E2)^$C$17)/$D$163</f>
        <v>5.5080932056821366E-3</v>
      </c>
      <c r="P187" s="70">
        <f>(V141^$C$16*(1/F2)^$C$17)/$D$163</f>
        <v>0.99164908394117179</v>
      </c>
      <c r="Q187">
        <f>SUM(L187:P187)</f>
        <v>0.99715717714685392</v>
      </c>
      <c r="S187" s="70" t="s">
        <v>250</v>
      </c>
      <c r="V187" s="70">
        <v>5</v>
      </c>
      <c r="W187" s="70">
        <f ca="1">RAND()</f>
        <v>0.59178931492271869</v>
      </c>
      <c r="X187" s="70">
        <v>0.4847849139191539</v>
      </c>
      <c r="Y187" s="70">
        <v>0.27101802208598491</v>
      </c>
      <c r="Z187" s="70">
        <v>0.7911360263347621</v>
      </c>
      <c r="AA187" s="70">
        <v>0.7358714759320707</v>
      </c>
      <c r="AB187">
        <v>5.6312246565506041E-2</v>
      </c>
    </row>
    <row r="190" spans="2:30" x14ac:dyDescent="0.25">
      <c r="B190" s="100" t="s">
        <v>183</v>
      </c>
    </row>
    <row r="191" spans="2:30" x14ac:dyDescent="0.25">
      <c r="B191" t="s">
        <v>156</v>
      </c>
      <c r="C191" t="s">
        <v>184</v>
      </c>
    </row>
    <row r="192" spans="2:30" x14ac:dyDescent="0.25">
      <c r="B192" s="95">
        <v>1</v>
      </c>
      <c r="C192" s="95" t="str">
        <f>AE163</f>
        <v>4,1,2,5,3,4</v>
      </c>
      <c r="D192" s="95">
        <f>B5+C2+F3+D6+E4</f>
        <v>791</v>
      </c>
    </row>
    <row r="193" spans="1:15" x14ac:dyDescent="0.25">
      <c r="B193" s="95">
        <v>2</v>
      </c>
      <c r="C193" s="95" t="str">
        <f>AE164</f>
        <v>1,4,3,5,2,1</v>
      </c>
      <c r="D193" s="95">
        <f>E2+D5+F4+C6+B3</f>
        <v>791</v>
      </c>
    </row>
    <row r="194" spans="1:15" x14ac:dyDescent="0.25">
      <c r="B194" s="70">
        <v>3</v>
      </c>
      <c r="C194" s="96" t="str">
        <f>AE165</f>
        <v>3,1,4,2,5,3</v>
      </c>
      <c r="D194" s="96">
        <f>B4+E2+C5+F3+D6</f>
        <v>964</v>
      </c>
    </row>
    <row r="195" spans="1:15" x14ac:dyDescent="0.25">
      <c r="B195" s="95">
        <v>4</v>
      </c>
      <c r="C195" s="95" t="str">
        <f>AE166</f>
        <v>5,2,1,4,3,5</v>
      </c>
      <c r="D195" s="95">
        <f>C6+B3+E2+D5+F4</f>
        <v>791</v>
      </c>
    </row>
    <row r="196" spans="1:15" x14ac:dyDescent="0.25">
      <c r="B196" s="70">
        <v>5</v>
      </c>
      <c r="C196" s="96" t="str">
        <f>AE167</f>
        <v>2,3,1,5,4,2</v>
      </c>
      <c r="D196" s="96">
        <f>D3+B4+F2+E6+C5</f>
        <v>962</v>
      </c>
    </row>
    <row r="199" spans="1:15" x14ac:dyDescent="0.25">
      <c r="B199" s="100" t="s">
        <v>145</v>
      </c>
    </row>
    <row r="204" spans="1:15" x14ac:dyDescent="0.25">
      <c r="B204" s="102" t="s">
        <v>234</v>
      </c>
      <c r="C204">
        <f>(1-$C$14)*$C$15</f>
        <v>0.05</v>
      </c>
      <c r="D204" s="102"/>
      <c r="E204" s="102"/>
    </row>
    <row r="205" spans="1:15" x14ac:dyDescent="0.25">
      <c r="B205" t="s">
        <v>152</v>
      </c>
      <c r="C205" t="s">
        <v>185</v>
      </c>
      <c r="D205" t="s">
        <v>186</v>
      </c>
      <c r="E205" t="s">
        <v>187</v>
      </c>
      <c r="F205" t="s">
        <v>153</v>
      </c>
      <c r="G205" t="s">
        <v>188</v>
      </c>
      <c r="H205" t="s">
        <v>189</v>
      </c>
      <c r="I205" t="s">
        <v>190</v>
      </c>
      <c r="J205" t="s">
        <v>191</v>
      </c>
      <c r="K205" t="s">
        <v>192</v>
      </c>
      <c r="L205" s="94" t="s">
        <v>4</v>
      </c>
      <c r="M205" s="94" t="s">
        <v>235</v>
      </c>
      <c r="N205" s="94" t="s">
        <v>163</v>
      </c>
      <c r="O205" s="94" t="s">
        <v>150</v>
      </c>
    </row>
    <row r="206" spans="1:15" x14ac:dyDescent="0.25">
      <c r="A206" s="102" t="s">
        <v>234</v>
      </c>
      <c r="B206">
        <f>(1-$C$14)*S141</f>
        <v>1.4430115989633844E-2</v>
      </c>
      <c r="C206">
        <f>(1-$C$14)*T141</f>
        <v>6.5099561997592592E-2</v>
      </c>
      <c r="D206">
        <f>(1-$C$14)*U141</f>
        <v>0.11386887081638571</v>
      </c>
      <c r="E206">
        <f>(1-$C$14)*V141</f>
        <v>0.11341812829606643</v>
      </c>
      <c r="F206">
        <f>(1-$C$14)*T142</f>
        <v>0.1132906755938252</v>
      </c>
      <c r="G206">
        <f>(1-$C$14)*U142</f>
        <v>0.13984386423882461</v>
      </c>
      <c r="H206">
        <f>(1-$C$14)*V142</f>
        <v>3.9112036010066603E-2</v>
      </c>
      <c r="I206">
        <f>(1-$C$14)*U143</f>
        <v>1.381053730314066E-2</v>
      </c>
      <c r="J206">
        <f>(1-$C$14)*V143</f>
        <v>0.11399632351862693</v>
      </c>
      <c r="K206">
        <f>(1-$C$14)*V144</f>
        <v>3.9165952039086363E-2</v>
      </c>
      <c r="L206" s="201" t="s">
        <v>152</v>
      </c>
      <c r="M206" s="70">
        <f>1/D192</f>
        <v>1.2642225031605564E-3</v>
      </c>
      <c r="N206" s="201">
        <f>SUM(M206:M208)</f>
        <v>3.7926675094816691E-3</v>
      </c>
      <c r="O206" s="201">
        <f>B206+N206</f>
        <v>1.8222783499115512E-2</v>
      </c>
    </row>
    <row r="207" spans="1:15" x14ac:dyDescent="0.25">
      <c r="B207" s="104"/>
      <c r="C207" s="101"/>
      <c r="D207" s="104"/>
      <c r="E207" s="104"/>
      <c r="L207" s="201"/>
      <c r="M207" s="70">
        <f>1/D195</f>
        <v>1.2642225031605564E-3</v>
      </c>
      <c r="N207" s="201"/>
      <c r="O207" s="201"/>
    </row>
    <row r="208" spans="1:15" x14ac:dyDescent="0.25">
      <c r="B208" s="104"/>
      <c r="C208" s="101"/>
      <c r="D208" s="104"/>
      <c r="E208" s="104"/>
      <c r="M208" s="70">
        <f>1/D193</f>
        <v>1.2642225031605564E-3</v>
      </c>
    </row>
    <row r="209" spans="2:20" x14ac:dyDescent="0.25">
      <c r="B209" s="203"/>
      <c r="C209" s="101"/>
      <c r="D209" s="101"/>
      <c r="E209" s="101"/>
      <c r="L209" s="201" t="s">
        <v>185</v>
      </c>
      <c r="M209" s="96">
        <f>1/D194</f>
        <v>1.037344398340249E-3</v>
      </c>
      <c r="N209" s="201">
        <f>SUM(M209:M210)</f>
        <v>2.0768454378412883E-3</v>
      </c>
      <c r="O209" s="201">
        <f>C206+N209</f>
        <v>6.7176407435433877E-2</v>
      </c>
    </row>
    <row r="210" spans="2:20" x14ac:dyDescent="0.25">
      <c r="B210" s="104"/>
      <c r="C210" s="101"/>
      <c r="D210" s="106"/>
      <c r="E210" s="104"/>
      <c r="L210" s="201"/>
      <c r="M210" s="96">
        <f>1/D196</f>
        <v>1.0395010395010396E-3</v>
      </c>
      <c r="N210" s="201"/>
      <c r="O210" s="201"/>
    </row>
    <row r="211" spans="2:20" x14ac:dyDescent="0.25">
      <c r="B211" s="104"/>
      <c r="C211" s="101"/>
      <c r="D211" s="106"/>
      <c r="E211" s="104"/>
      <c r="L211" s="201" t="s">
        <v>186</v>
      </c>
      <c r="M211" s="96">
        <f>1/D192</f>
        <v>1.2642225031605564E-3</v>
      </c>
      <c r="N211" s="201">
        <f>SUM(M211:M214)</f>
        <v>4.8300119078219178E-3</v>
      </c>
      <c r="O211" s="201">
        <f>D206+N211</f>
        <v>0.11869888272420763</v>
      </c>
    </row>
    <row r="212" spans="2:20" x14ac:dyDescent="0.25">
      <c r="B212" s="104"/>
      <c r="C212" s="101"/>
      <c r="D212" s="106"/>
      <c r="E212" s="104"/>
      <c r="L212" s="201"/>
      <c r="M212" s="96">
        <f>1/D193</f>
        <v>1.2642225031605564E-3</v>
      </c>
      <c r="N212" s="201"/>
      <c r="O212" s="201"/>
    </row>
    <row r="213" spans="2:20" x14ac:dyDescent="0.25">
      <c r="B213" s="104"/>
      <c r="C213" s="101"/>
      <c r="D213" s="106"/>
      <c r="E213" s="104"/>
      <c r="L213" s="201"/>
      <c r="M213" s="96">
        <f>1/D194</f>
        <v>1.037344398340249E-3</v>
      </c>
      <c r="N213" s="201"/>
      <c r="O213" s="201"/>
    </row>
    <row r="214" spans="2:20" x14ac:dyDescent="0.25">
      <c r="B214" s="104"/>
      <c r="C214" s="101"/>
      <c r="D214" s="106"/>
      <c r="E214" s="106"/>
      <c r="L214" s="201"/>
      <c r="M214" s="96">
        <f>1/D195</f>
        <v>1.2642225031605564E-3</v>
      </c>
      <c r="N214" s="201"/>
      <c r="O214" s="201"/>
    </row>
    <row r="215" spans="2:20" x14ac:dyDescent="0.25">
      <c r="B215" s="102"/>
      <c r="C215" s="102"/>
      <c r="D215" s="102"/>
      <c r="E215" s="102"/>
      <c r="L215" s="107" t="s">
        <v>187</v>
      </c>
      <c r="M215" s="96">
        <f>1/D196</f>
        <v>1.0395010395010396E-3</v>
      </c>
      <c r="N215" s="108">
        <f>SUM(M215:M215)</f>
        <v>1.0395010395010396E-3</v>
      </c>
      <c r="O215" s="107">
        <f>E206+N215</f>
        <v>0.11445762933556747</v>
      </c>
    </row>
    <row r="216" spans="2:20" x14ac:dyDescent="0.25">
      <c r="B216" s="203"/>
      <c r="C216" s="101"/>
      <c r="D216" s="104"/>
      <c r="E216" s="104"/>
      <c r="L216" s="107" t="s">
        <v>153</v>
      </c>
      <c r="M216" s="96">
        <f>1/D196</f>
        <v>1.0395010395010396E-3</v>
      </c>
      <c r="N216" s="108">
        <f>SUM(M216:M216)</f>
        <v>1.0395010395010396E-3</v>
      </c>
      <c r="O216" s="107">
        <f>F206+N216</f>
        <v>0.11433017663332624</v>
      </c>
    </row>
    <row r="217" spans="2:20" x14ac:dyDescent="0.25">
      <c r="B217" s="203"/>
      <c r="C217" s="101"/>
      <c r="D217" s="104"/>
      <c r="E217" s="104"/>
      <c r="L217" s="107" t="s">
        <v>188</v>
      </c>
      <c r="M217" s="96">
        <f>1/D194</f>
        <v>1.037344398340249E-3</v>
      </c>
      <c r="N217" s="108">
        <f>SUM(M217:M218)</f>
        <v>2.0768454378412883E-3</v>
      </c>
      <c r="O217" s="107">
        <f>G206+N217</f>
        <v>0.1419207096766659</v>
      </c>
    </row>
    <row r="218" spans="2:20" x14ac:dyDescent="0.25">
      <c r="B218" s="203"/>
      <c r="C218" s="101"/>
      <c r="D218" s="104"/>
      <c r="E218" s="104"/>
      <c r="M218" s="96">
        <f>1/D196</f>
        <v>1.0395010395010396E-3</v>
      </c>
      <c r="Q218" s="70">
        <v>1</v>
      </c>
      <c r="R218" s="96" t="str">
        <f>AD163</f>
        <v>4,1,2,5,3</v>
      </c>
      <c r="S218" s="95">
        <f>D192</f>
        <v>791</v>
      </c>
      <c r="T218">
        <f>F222+C224+G221+E225</f>
        <v>0.49390355716288981</v>
      </c>
    </row>
    <row r="219" spans="2:20" x14ac:dyDescent="0.25">
      <c r="C219" t="s">
        <v>151</v>
      </c>
      <c r="L219" s="201" t="s">
        <v>189</v>
      </c>
      <c r="M219" s="96">
        <f>1/D192</f>
        <v>1.2642225031605564E-3</v>
      </c>
      <c r="N219" s="202">
        <f>SUM(M219:M222)</f>
        <v>4.8300119078219178E-3</v>
      </c>
      <c r="O219" s="201">
        <f>H206+N219</f>
        <v>4.394204791788852E-2</v>
      </c>
      <c r="Q219" s="70">
        <v>2</v>
      </c>
      <c r="R219" s="96" t="str">
        <f>AD164</f>
        <v>1,4,3,5,2</v>
      </c>
      <c r="S219" s="96">
        <f>D193</f>
        <v>791</v>
      </c>
      <c r="T219">
        <f>E221+F223+G224+D225</f>
        <v>0.16892711324453213</v>
      </c>
    </row>
    <row r="220" spans="2:20" x14ac:dyDescent="0.25">
      <c r="B220" s="54"/>
      <c r="C220" s="54">
        <v>1</v>
      </c>
      <c r="D220" s="54">
        <v>2</v>
      </c>
      <c r="E220" s="54">
        <v>3</v>
      </c>
      <c r="F220" s="54">
        <v>4</v>
      </c>
      <c r="G220" s="54">
        <v>5</v>
      </c>
      <c r="L220" s="201"/>
      <c r="M220" s="96">
        <f>1/D193</f>
        <v>1.2642225031605564E-3</v>
      </c>
      <c r="N220" s="202"/>
      <c r="O220" s="201"/>
      <c r="Q220" s="70">
        <v>3</v>
      </c>
      <c r="R220" s="96" t="str">
        <f>AD165</f>
        <v>3,1,4,2,5</v>
      </c>
      <c r="S220" s="96">
        <f>D194</f>
        <v>964</v>
      </c>
      <c r="T220">
        <f>D224+C222+G221+E225</f>
        <v>0.39342745793779776</v>
      </c>
    </row>
    <row r="221" spans="2:20" x14ac:dyDescent="0.25">
      <c r="B221" s="54">
        <v>1</v>
      </c>
      <c r="C221" s="54">
        <v>0</v>
      </c>
      <c r="D221" s="54">
        <f>O206</f>
        <v>1.8222783499115512E-2</v>
      </c>
      <c r="E221" s="54">
        <f>O209</f>
        <v>6.7176407435433877E-2</v>
      </c>
      <c r="F221" s="54">
        <f>O211</f>
        <v>0.11869888272420763</v>
      </c>
      <c r="G221" s="54">
        <f>O215</f>
        <v>0.11445762933556747</v>
      </c>
      <c r="L221" s="201"/>
      <c r="M221" s="96">
        <f>1/D194</f>
        <v>1.037344398340249E-3</v>
      </c>
      <c r="N221" s="202"/>
      <c r="O221" s="201"/>
      <c r="Q221" s="70">
        <v>4</v>
      </c>
      <c r="R221" s="96" t="str">
        <f>AD166</f>
        <v>5,2,1,4,3</v>
      </c>
      <c r="S221" s="96">
        <f>D195</f>
        <v>791</v>
      </c>
      <c r="T221">
        <f>C225+F221+D224+E222</f>
        <v>0.48940739836976721</v>
      </c>
    </row>
    <row r="222" spans="2:20" x14ac:dyDescent="0.25">
      <c r="B222" s="54">
        <v>2</v>
      </c>
      <c r="C222" s="54">
        <f>O206</f>
        <v>1.8222783499115512E-2</v>
      </c>
      <c r="D222" s="54">
        <v>0</v>
      </c>
      <c r="E222" s="54">
        <f>O216</f>
        <v>0.11433017663332624</v>
      </c>
      <c r="F222" s="54">
        <f>O217</f>
        <v>0.1419207096766659</v>
      </c>
      <c r="G222" s="54">
        <f>O219</f>
        <v>4.394204791788852E-2</v>
      </c>
      <c r="L222" s="201"/>
      <c r="M222" s="96">
        <f>1/D195</f>
        <v>1.2642225031605564E-3</v>
      </c>
      <c r="N222" s="202"/>
      <c r="O222" s="201"/>
      <c r="Q222" s="70">
        <v>5</v>
      </c>
      <c r="R222" s="96" t="str">
        <f>AD167</f>
        <v>2,3,1,5,4</v>
      </c>
      <c r="S222" s="95">
        <f>D196</f>
        <v>962</v>
      </c>
      <c r="T222">
        <f>C223+F221+G224+D225</f>
        <v>0.27002279115611744</v>
      </c>
    </row>
    <row r="223" spans="2:20" x14ac:dyDescent="0.25">
      <c r="B223" s="54">
        <v>3</v>
      </c>
      <c r="C223" s="54">
        <f>O209</f>
        <v>6.7176407435433877E-2</v>
      </c>
      <c r="D223" s="54">
        <f>O216</f>
        <v>0.11433017663332624</v>
      </c>
      <c r="E223" s="54">
        <v>0</v>
      </c>
      <c r="F223" s="54">
        <f>O223</f>
        <v>1.7603204812622328E-2</v>
      </c>
      <c r="G223" s="54">
        <f>O226</f>
        <v>0.11882633542644885</v>
      </c>
      <c r="L223" s="201" t="s">
        <v>190</v>
      </c>
      <c r="M223" s="96">
        <f>1/D193</f>
        <v>1.2642225031605564E-3</v>
      </c>
      <c r="N223" s="201">
        <f>SUM(M223:M225)</f>
        <v>3.7926675094816691E-3</v>
      </c>
      <c r="O223" s="201">
        <f>I206+N223</f>
        <v>1.7603204812622328E-2</v>
      </c>
    </row>
    <row r="224" spans="2:20" x14ac:dyDescent="0.25">
      <c r="B224" s="54">
        <v>4</v>
      </c>
      <c r="C224" s="54">
        <f>O211</f>
        <v>0.11869888272420763</v>
      </c>
      <c r="D224" s="54">
        <f>O217</f>
        <v>0.1419207096766659</v>
      </c>
      <c r="E224" s="54">
        <f>O223</f>
        <v>1.7603204812622328E-2</v>
      </c>
      <c r="F224" s="54">
        <v>0</v>
      </c>
      <c r="G224" s="54">
        <f>O230</f>
        <v>4.0205453078587403E-2</v>
      </c>
      <c r="L224" s="201"/>
      <c r="M224" s="96">
        <f>1/D195</f>
        <v>1.2642225031605564E-3</v>
      </c>
      <c r="N224" s="201"/>
      <c r="O224" s="201"/>
    </row>
    <row r="225" spans="2:31" x14ac:dyDescent="0.25">
      <c r="B225" s="54">
        <v>5</v>
      </c>
      <c r="C225" s="54">
        <f>O215</f>
        <v>0.11445762933556747</v>
      </c>
      <c r="D225" s="54">
        <f>O219</f>
        <v>4.394204791788852E-2</v>
      </c>
      <c r="E225" s="54">
        <f>O226</f>
        <v>0.11882633542644885</v>
      </c>
      <c r="F225" s="54">
        <f>O230</f>
        <v>4.0205453078587403E-2</v>
      </c>
      <c r="G225" s="54">
        <v>0</v>
      </c>
      <c r="M225" s="96">
        <f>1/D192</f>
        <v>1.2642225031605564E-3</v>
      </c>
    </row>
    <row r="226" spans="2:31" x14ac:dyDescent="0.25">
      <c r="L226" s="201" t="s">
        <v>191</v>
      </c>
      <c r="M226" s="96">
        <f>1/D192</f>
        <v>1.2642225031605564E-3</v>
      </c>
      <c r="N226" s="201">
        <f>SUM(M226:M229)</f>
        <v>4.8300119078219178E-3</v>
      </c>
      <c r="O226" s="201">
        <f>J206+N226</f>
        <v>0.11882633542644885</v>
      </c>
    </row>
    <row r="227" spans="2:31" x14ac:dyDescent="0.25">
      <c r="L227" s="201"/>
      <c r="M227" s="96">
        <f>1/D193</f>
        <v>1.2642225031605564E-3</v>
      </c>
      <c r="N227" s="201"/>
      <c r="O227" s="201"/>
    </row>
    <row r="228" spans="2:31" x14ac:dyDescent="0.25">
      <c r="M228" s="96">
        <f>1/D194</f>
        <v>1.037344398340249E-3</v>
      </c>
    </row>
    <row r="229" spans="2:31" x14ac:dyDescent="0.25">
      <c r="M229" s="96">
        <f>1/D195</f>
        <v>1.2642225031605564E-3</v>
      </c>
    </row>
    <row r="230" spans="2:31" x14ac:dyDescent="0.25">
      <c r="L230" s="107" t="s">
        <v>192</v>
      </c>
      <c r="M230" s="96">
        <f>1/D196</f>
        <v>1.0395010395010396E-3</v>
      </c>
      <c r="N230" s="107">
        <f>SUM(M230)</f>
        <v>1.0395010395010396E-3</v>
      </c>
      <c r="O230" s="107">
        <f>K206+N230</f>
        <v>4.0205453078587403E-2</v>
      </c>
    </row>
    <row r="234" spans="2:31" x14ac:dyDescent="0.25">
      <c r="B234" s="112" t="s">
        <v>255</v>
      </c>
      <c r="C234" s="101"/>
      <c r="D234" s="106"/>
      <c r="E234" s="106"/>
    </row>
    <row r="235" spans="2:31" x14ac:dyDescent="0.25">
      <c r="B235" s="104"/>
      <c r="C235" s="101"/>
      <c r="D235" s="106"/>
      <c r="E235" s="106"/>
    </row>
    <row r="236" spans="2:31" x14ac:dyDescent="0.25">
      <c r="B236" s="100" t="s">
        <v>155</v>
      </c>
      <c r="D236" s="70" t="s">
        <v>12</v>
      </c>
      <c r="J236" t="s">
        <v>164</v>
      </c>
      <c r="U236" t="s">
        <v>169</v>
      </c>
    </row>
    <row r="237" spans="2:31" x14ac:dyDescent="0.25">
      <c r="B237" s="70" t="s">
        <v>156</v>
      </c>
      <c r="C237" s="70" t="s">
        <v>157</v>
      </c>
      <c r="D237" t="s">
        <v>167</v>
      </c>
      <c r="J237" s="100" t="s">
        <v>160</v>
      </c>
      <c r="U237" s="100" t="s">
        <v>160</v>
      </c>
    </row>
    <row r="238" spans="2:31" x14ac:dyDescent="0.25">
      <c r="B238" s="70">
        <v>1</v>
      </c>
      <c r="C238" s="70">
        <v>2</v>
      </c>
      <c r="D238">
        <f>C222^$C$16*(1/B3)^$C$17+E222^$C$16*(1/D3)^$C$17+F222^$C$16*(1/E3)^$C$17+G222^$C$16*(1/F3)^$C$17</f>
        <v>1.5223587409941816E-11</v>
      </c>
      <c r="J238" s="70" t="s">
        <v>156</v>
      </c>
      <c r="K238" s="70" t="s">
        <v>161</v>
      </c>
      <c r="L238" s="70">
        <v>1</v>
      </c>
      <c r="M238" s="70">
        <v>2</v>
      </c>
      <c r="N238" s="70">
        <v>3</v>
      </c>
      <c r="O238" s="70">
        <v>4</v>
      </c>
      <c r="P238" s="70">
        <v>5</v>
      </c>
      <c r="Q238" t="s">
        <v>163</v>
      </c>
      <c r="S238" t="s">
        <v>170</v>
      </c>
      <c r="U238" s="70" t="s">
        <v>156</v>
      </c>
      <c r="V238" s="70" t="s">
        <v>161</v>
      </c>
      <c r="W238" s="70">
        <v>1</v>
      </c>
      <c r="X238" s="70">
        <v>2</v>
      </c>
      <c r="Y238" s="70">
        <v>3</v>
      </c>
      <c r="Z238" s="70">
        <v>4</v>
      </c>
      <c r="AA238" s="70">
        <v>5</v>
      </c>
      <c r="AB238" t="s">
        <v>163</v>
      </c>
    </row>
    <row r="239" spans="2:31" x14ac:dyDescent="0.25">
      <c r="B239" s="70">
        <v>2</v>
      </c>
      <c r="C239" s="70">
        <v>3</v>
      </c>
      <c r="D239">
        <f>C223^$C$16*(1/B4)^$C$17+D223^$C$16*(1/C4)^$C$17+F223^$C$16*(1/E4)^$C$17+G223^$C$16*(1/F4)^$C$17</f>
        <v>1.1973088540955712E-12</v>
      </c>
      <c r="J239" s="70">
        <v>1</v>
      </c>
      <c r="K239" s="70">
        <f>C238</f>
        <v>2</v>
      </c>
      <c r="L239" s="70">
        <f>(C222^$C$16*(1/B3)^$C$17)/$D$238</f>
        <v>2.9869506976649678E-2</v>
      </c>
      <c r="M239" s="95">
        <v>0</v>
      </c>
      <c r="N239" s="70">
        <f>(E222^$C$16*(1/D3)^$C$17)/$D$238</f>
        <v>3.6614565077429354E-3</v>
      </c>
      <c r="O239" s="70">
        <f>(F222^$C$16*(1/E3)^$C$17)/$D$238</f>
        <v>2.8415053750936579E-2</v>
      </c>
      <c r="P239" s="70">
        <f>(G222^$C$16*(1/F3)^$C$17)/$D$238</f>
        <v>0.93805398276467089</v>
      </c>
      <c r="Q239">
        <f>SUM(L239:O239)</f>
        <v>6.1946017235329193E-2</v>
      </c>
      <c r="S239" s="70" t="s">
        <v>188</v>
      </c>
      <c r="U239" s="70">
        <v>1</v>
      </c>
      <c r="V239" s="78" t="str">
        <f>S259</f>
        <v>2,4,1,3</v>
      </c>
      <c r="W239" s="95">
        <v>0</v>
      </c>
      <c r="X239" s="95">
        <v>0</v>
      </c>
      <c r="Y239" s="95">
        <v>0</v>
      </c>
      <c r="Z239" s="95">
        <v>0</v>
      </c>
      <c r="AA239" s="96">
        <f>(G223^$C$16*(1/F4)^$C$17)/$D$239</f>
        <v>3.8859156308138715E-2</v>
      </c>
      <c r="AB239">
        <f>SUM(W239:AA239)</f>
        <v>3.8859156308138715E-2</v>
      </c>
      <c r="AD239" s="70" t="s">
        <v>263</v>
      </c>
      <c r="AE239" t="s">
        <v>330</v>
      </c>
    </row>
    <row r="240" spans="2:31" x14ac:dyDescent="0.25">
      <c r="B240" s="70">
        <v>3</v>
      </c>
      <c r="C240" s="70">
        <v>4</v>
      </c>
      <c r="D240">
        <f>C224^$C$16*(1/B5)^$C$17+D224^$C$16*(1/C5)^$C$17+E224^$C$16*(1/D5)^$C$17+G224^$C$16*(1/F5)^$C$17</f>
        <v>2.5275309467421475E-12</v>
      </c>
      <c r="J240" s="70">
        <v>2</v>
      </c>
      <c r="K240" s="70">
        <f>C239</f>
        <v>3</v>
      </c>
      <c r="L240" s="96">
        <f>(C223^$C$16*(1/B4)^$C$17)/$D$239</f>
        <v>0.11660358709105195</v>
      </c>
      <c r="M240" s="96">
        <f>(D223^$C$16*(1/C4)^$C$17)/$D$239</f>
        <v>4.6554824181460189E-2</v>
      </c>
      <c r="N240" s="95">
        <v>0</v>
      </c>
      <c r="O240" s="96">
        <f>(F223^$C$16*(1/E4)^$C$17)/$D$239</f>
        <v>0.79798243241934907</v>
      </c>
      <c r="P240" s="96">
        <f>(G223^$C$16*(1/F4)^$C$17)/$D$239</f>
        <v>3.8859156308138715E-2</v>
      </c>
      <c r="Q240">
        <f>SUM(L240)</f>
        <v>0.11660358709105195</v>
      </c>
      <c r="S240" s="70" t="s">
        <v>199</v>
      </c>
      <c r="U240" s="70">
        <v>2</v>
      </c>
      <c r="V240" s="78" t="str">
        <f>S260</f>
        <v>3,1,2,5</v>
      </c>
      <c r="W240" s="95">
        <v>0</v>
      </c>
      <c r="X240" s="95">
        <v>0</v>
      </c>
      <c r="Y240" s="95">
        <v>0</v>
      </c>
      <c r="Z240" s="96">
        <f>(F225^$C$16*(1/E6)^$C$17)/$D$242</f>
        <v>7.3601924153583037E-4</v>
      </c>
      <c r="AA240" s="95">
        <v>0</v>
      </c>
      <c r="AB240">
        <f>SUM(W240:Z240)</f>
        <v>7.3601924153583037E-4</v>
      </c>
      <c r="AD240" s="70" t="s">
        <v>264</v>
      </c>
      <c r="AE240" t="s">
        <v>331</v>
      </c>
    </row>
    <row r="241" spans="2:31" x14ac:dyDescent="0.25">
      <c r="B241" s="70">
        <v>4</v>
      </c>
      <c r="C241" s="70">
        <v>1</v>
      </c>
      <c r="D241">
        <f>D221^$C$16*(1/C2)^$C$17+E221^$C$16*(1/D2)^$C$17+F221^$C$16*(1/E2)^$C$17+G221^$C$16*(1/F2)^$C$17</f>
        <v>1.7597810980986295E-10</v>
      </c>
      <c r="J241" s="70">
        <v>3</v>
      </c>
      <c r="K241" s="70">
        <f>C240</f>
        <v>4</v>
      </c>
      <c r="L241" s="70">
        <f>(C224^$C$16*(1/B5)^$C$17)/$D$240</f>
        <v>0.39585023684097886</v>
      </c>
      <c r="M241" s="70">
        <f>(D224^$C$16*(1/C5)^$C$17)/$D$240</f>
        <v>0.17114688747655074</v>
      </c>
      <c r="N241" s="70">
        <f>(E224^$C$16*(1/D5)^$C$17)/$D$240</f>
        <v>0.37800978578715622</v>
      </c>
      <c r="O241" s="95">
        <v>0</v>
      </c>
      <c r="P241" s="70">
        <f>(G224^$C$16*(1/F5)^$C$17)/$D$240</f>
        <v>5.4993089895314269E-2</v>
      </c>
      <c r="Q241">
        <f>SUM(L241:N241)</f>
        <v>0.94500691010468585</v>
      </c>
      <c r="S241" s="70" t="s">
        <v>172</v>
      </c>
      <c r="U241" s="70">
        <v>3</v>
      </c>
      <c r="V241" s="78" t="str">
        <f>S261</f>
        <v>4,3,2,1</v>
      </c>
      <c r="W241" s="95">
        <v>0</v>
      </c>
      <c r="X241" s="95">
        <v>0</v>
      </c>
      <c r="Y241" s="95">
        <v>0</v>
      </c>
      <c r="Z241" s="95">
        <v>0</v>
      </c>
      <c r="AA241" s="96">
        <f>(G221^$C$16*(1/F2)^$C$17)/$D$241</f>
        <v>0.99093719506813505</v>
      </c>
      <c r="AB241">
        <f>SUM(W241:AA241)</f>
        <v>0.99093719506813505</v>
      </c>
      <c r="AD241" s="70" t="s">
        <v>265</v>
      </c>
      <c r="AE241" t="s">
        <v>332</v>
      </c>
    </row>
    <row r="242" spans="2:31" x14ac:dyDescent="0.25">
      <c r="B242" s="70">
        <v>5</v>
      </c>
      <c r="C242" s="70">
        <v>5</v>
      </c>
      <c r="D242">
        <f>C225^$C$16*(1/B6)^$C$17+D225^$C$16*(1/C6)^$C$17+E225^$C$16*(1/D6)^$C$17+F225^$C$16*(1/E6)^$C$17</f>
        <v>1.8884932447871767E-10</v>
      </c>
      <c r="J242" s="70">
        <v>4</v>
      </c>
      <c r="K242" s="70">
        <f>C241</f>
        <v>1</v>
      </c>
      <c r="L242" s="95">
        <v>0</v>
      </c>
      <c r="M242" s="96">
        <f>(D221^$C$16*(1/C2)^$C$17)/$D$241</f>
        <v>2.5839637148177153E-3</v>
      </c>
      <c r="N242" s="96">
        <f>(E221^$C$16*(1/D2)^$C$17)/$D$241</f>
        <v>7.9334019097184252E-4</v>
      </c>
      <c r="O242" s="96">
        <f>(F221^$C$16*(1/E2)^$C$17)/$D$241</f>
        <v>5.6855010260753857E-3</v>
      </c>
      <c r="P242" s="96">
        <f>(G221^$C$16*(1/F2)^$C$17)/$D$241</f>
        <v>0.99093719506813505</v>
      </c>
      <c r="Q242">
        <f>SUM(L242:O242)</f>
        <v>9.0628049318649435E-3</v>
      </c>
      <c r="S242" s="70" t="s">
        <v>186</v>
      </c>
      <c r="U242" s="70">
        <v>4</v>
      </c>
      <c r="V242" s="78" t="str">
        <f>S262</f>
        <v>1,4,3,5</v>
      </c>
      <c r="W242" s="95">
        <v>0</v>
      </c>
      <c r="X242" s="96">
        <f>(D225^$C$16*(1/C6)^$C$17)/$D$242</f>
        <v>7.561873383069137E-2</v>
      </c>
      <c r="Y242" s="95">
        <v>0</v>
      </c>
      <c r="Z242" s="95">
        <v>0</v>
      </c>
      <c r="AA242" s="95">
        <v>0</v>
      </c>
      <c r="AB242">
        <f>SUM(W242:X242)</f>
        <v>7.561873383069137E-2</v>
      </c>
      <c r="AD242" s="70" t="s">
        <v>252</v>
      </c>
      <c r="AE242" t="s">
        <v>326</v>
      </c>
    </row>
    <row r="243" spans="2:31" x14ac:dyDescent="0.25">
      <c r="J243" s="70">
        <v>5</v>
      </c>
      <c r="K243" s="70">
        <f>C242</f>
        <v>5</v>
      </c>
      <c r="L243" s="70">
        <f>(C225^$C$16*(1/B6)^$C$17)/$D$242</f>
        <v>0.9233988790255373</v>
      </c>
      <c r="M243" s="70">
        <f>(D225^$C$16*(1/C6)^$C$17)/$D$242</f>
        <v>7.561873383069137E-2</v>
      </c>
      <c r="N243" s="70">
        <f>(E225^$C$16*(1/D6)^$C$17)/$D$242</f>
        <v>2.4636790223552814E-4</v>
      </c>
      <c r="O243" s="70">
        <f>(F225^$C$16*(1/E6)^$C$17)/$D$242</f>
        <v>7.3601924153583037E-4</v>
      </c>
      <c r="P243" s="95">
        <v>0</v>
      </c>
      <c r="Q243">
        <f>SUM(L243:N243)</f>
        <v>0.99926398075846423</v>
      </c>
      <c r="S243" s="70" t="s">
        <v>256</v>
      </c>
      <c r="U243" s="70">
        <v>5</v>
      </c>
      <c r="V243" s="78" t="str">
        <f>S263</f>
        <v>5,3,2,1</v>
      </c>
      <c r="W243" s="95">
        <v>0</v>
      </c>
      <c r="X243" s="95">
        <v>0</v>
      </c>
      <c r="Y243" s="95">
        <v>0</v>
      </c>
      <c r="Z243" s="96">
        <f>(F221^$C$16*(1/E2)^$C$17)/$D$241</f>
        <v>5.6855010260753857E-3</v>
      </c>
      <c r="AA243" s="95">
        <v>0</v>
      </c>
      <c r="AB243">
        <f>SUM(W243:Z243)</f>
        <v>5.6855010260753857E-3</v>
      </c>
      <c r="AD243" s="70" t="s">
        <v>266</v>
      </c>
      <c r="AE243" t="s">
        <v>333</v>
      </c>
    </row>
    <row r="246" spans="2:31" x14ac:dyDescent="0.25">
      <c r="J246" t="s">
        <v>165</v>
      </c>
      <c r="U246" t="s">
        <v>308</v>
      </c>
    </row>
    <row r="247" spans="2:31" x14ac:dyDescent="0.25">
      <c r="J247" s="100" t="s">
        <v>160</v>
      </c>
      <c r="U247" s="100" t="s">
        <v>160</v>
      </c>
    </row>
    <row r="248" spans="2:31" x14ac:dyDescent="0.25">
      <c r="J248" s="70" t="s">
        <v>156</v>
      </c>
      <c r="K248" s="70" t="s">
        <v>161</v>
      </c>
      <c r="L248" s="70">
        <v>1</v>
      </c>
      <c r="M248" s="70">
        <v>2</v>
      </c>
      <c r="N248" s="70">
        <v>3</v>
      </c>
      <c r="O248" s="70">
        <v>4</v>
      </c>
      <c r="P248" s="70">
        <v>5</v>
      </c>
      <c r="Q248" t="s">
        <v>163</v>
      </c>
      <c r="U248" s="70" t="s">
        <v>156</v>
      </c>
      <c r="V248" s="70" t="s">
        <v>161</v>
      </c>
      <c r="W248" s="70">
        <v>1</v>
      </c>
      <c r="X248" s="70">
        <v>2</v>
      </c>
      <c r="Y248" s="70">
        <v>3</v>
      </c>
      <c r="Z248" s="70">
        <v>4</v>
      </c>
      <c r="AA248" s="70">
        <v>5</v>
      </c>
      <c r="AB248" t="s">
        <v>163</v>
      </c>
    </row>
    <row r="249" spans="2:31" x14ac:dyDescent="0.25">
      <c r="J249" s="70">
        <v>1</v>
      </c>
      <c r="K249" s="78" t="str">
        <f>S239</f>
        <v>2,4</v>
      </c>
      <c r="L249" s="70">
        <f>(C224^$C$16*(1/B5)^$C$17)/$D$240</f>
        <v>0.39585023684097886</v>
      </c>
      <c r="M249" s="95">
        <v>0</v>
      </c>
      <c r="N249" s="70">
        <f>(E224^$C$16*(1/D5)^$C$17)/$D$240</f>
        <v>0.37800978578715622</v>
      </c>
      <c r="O249" s="95">
        <v>0</v>
      </c>
      <c r="P249" s="70">
        <f>(G224^$C$16*(1/F5)^$C$17)/$D$240</f>
        <v>5.4993089895314269E-2</v>
      </c>
      <c r="Q249">
        <f>SUM(L249)</f>
        <v>0.39585023684097886</v>
      </c>
      <c r="S249" s="70" t="s">
        <v>222</v>
      </c>
      <c r="U249" s="70">
        <v>1</v>
      </c>
      <c r="V249" s="78" t="str">
        <f>AD239</f>
        <v>2,4,1,3,5</v>
      </c>
      <c r="W249" s="95">
        <v>0</v>
      </c>
      <c r="X249" s="96">
        <f>(D225^$C$16*(1/C6)^$C$17)/$D$242</f>
        <v>7.561873383069137E-2</v>
      </c>
      <c r="Y249" s="95">
        <v>0</v>
      </c>
      <c r="Z249" s="95">
        <v>0</v>
      </c>
      <c r="AB249">
        <f>SUM(W249:Z249)</f>
        <v>7.561873383069137E-2</v>
      </c>
      <c r="AD249" s="70" t="s">
        <v>263</v>
      </c>
    </row>
    <row r="250" spans="2:31" x14ac:dyDescent="0.25">
      <c r="J250" s="70">
        <v>2</v>
      </c>
      <c r="K250" s="78" t="str">
        <f>S240</f>
        <v>3,1</v>
      </c>
      <c r="L250" s="95">
        <v>0</v>
      </c>
      <c r="M250" s="70">
        <f>(D221^$C$16*(1/C2)^$C$17)/$D$241</f>
        <v>2.5839637148177153E-3</v>
      </c>
      <c r="N250" s="95">
        <v>0</v>
      </c>
      <c r="O250" s="70">
        <f>(F221^$C$16*(1/E2)^$C$17)/$D$241</f>
        <v>5.6855010260753857E-3</v>
      </c>
      <c r="P250" s="70">
        <f>(G221^$C$16*(1/F2)^$C$17)/$D$241</f>
        <v>0.99093719506813505</v>
      </c>
      <c r="Q250">
        <f>SUM(L250:M250)</f>
        <v>2.5839637148177153E-3</v>
      </c>
      <c r="S250" s="70" t="s">
        <v>238</v>
      </c>
      <c r="U250" s="70">
        <v>2</v>
      </c>
      <c r="V250" s="78" t="str">
        <f>AD240</f>
        <v>3,1,2,5,4</v>
      </c>
      <c r="W250" s="95">
        <v>0</v>
      </c>
      <c r="X250" s="95">
        <v>0</v>
      </c>
      <c r="Y250" s="96">
        <f>(E224^$C$16*(1/D5)^$C$17)/$D$240</f>
        <v>0.37800978578715622</v>
      </c>
      <c r="AA250" s="95">
        <v>0</v>
      </c>
      <c r="AB250">
        <f>SUM(W250:Y250)</f>
        <v>0.37800978578715622</v>
      </c>
      <c r="AD250" s="70" t="s">
        <v>264</v>
      </c>
    </row>
    <row r="251" spans="2:31" x14ac:dyDescent="0.25">
      <c r="J251" s="70">
        <v>3</v>
      </c>
      <c r="K251" s="78" t="str">
        <f>S241</f>
        <v>4,3</v>
      </c>
      <c r="L251" s="95">
        <v>0</v>
      </c>
      <c r="M251" s="70">
        <f>(D223^$C$16*(1/C4)^$C$17)/$D$239</f>
        <v>4.6554824181460189E-2</v>
      </c>
      <c r="N251" s="95">
        <v>0</v>
      </c>
      <c r="O251" s="70">
        <f>(F223^$C$16*(1/E4)^$C$17)/$D$239</f>
        <v>0.79798243241934907</v>
      </c>
      <c r="P251" s="70">
        <f>(G223^$C$16*(1/F4)^$C$17)/$D$239</f>
        <v>3.8859156308138715E-2</v>
      </c>
      <c r="Q251">
        <f>SUM(L251:M251)</f>
        <v>4.6554824181460189E-2</v>
      </c>
      <c r="S251" s="70" t="s">
        <v>257</v>
      </c>
      <c r="U251" s="70">
        <v>3</v>
      </c>
      <c r="V251" s="78" t="str">
        <f>AD241</f>
        <v>4,3,2,1,5</v>
      </c>
      <c r="W251" s="95">
        <v>0</v>
      </c>
      <c r="X251" s="95">
        <v>0</v>
      </c>
      <c r="Y251" s="95">
        <v>0</v>
      </c>
      <c r="Z251" s="96">
        <f>(F225^$C$16*(1/E2)^$C$17)/$D$242</f>
        <v>1.7945281886260448E-3</v>
      </c>
      <c r="AB251">
        <f>SUM(W251:Z251)</f>
        <v>1.7945281886260448E-3</v>
      </c>
      <c r="AD251" s="70" t="s">
        <v>265</v>
      </c>
    </row>
    <row r="252" spans="2:31" x14ac:dyDescent="0.25">
      <c r="J252" s="70">
        <v>4</v>
      </c>
      <c r="K252" s="78" t="str">
        <f>S242</f>
        <v>1,4</v>
      </c>
      <c r="L252" s="95">
        <v>0</v>
      </c>
      <c r="M252" s="70">
        <f>(D224^$C$16*(1/C5)^$C$17)/$D$240</f>
        <v>0.17114688747655074</v>
      </c>
      <c r="N252" s="70">
        <f>(E224^$C$16*(1/D5)^$C$17)/$D$240</f>
        <v>0.37800978578715622</v>
      </c>
      <c r="O252" s="95">
        <v>0</v>
      </c>
      <c r="P252" s="70">
        <f>(G224^$C$16*(1/F5)^$C$17)/$D$240</f>
        <v>5.4993089895314269E-2</v>
      </c>
      <c r="Q252">
        <f>SUM(L252:N252)</f>
        <v>0.54915667326370698</v>
      </c>
      <c r="S252" s="70" t="s">
        <v>246</v>
      </c>
      <c r="U252" s="70">
        <v>4</v>
      </c>
      <c r="V252" s="78" t="str">
        <f>AD242</f>
        <v>1,4,3,5,2</v>
      </c>
      <c r="W252" s="96">
        <f>(C222^$C$16*(1/B3)^$C$17)/$D$238</f>
        <v>2.9869506976649678E-2</v>
      </c>
      <c r="Y252" s="95">
        <v>0</v>
      </c>
      <c r="Z252" s="95">
        <v>0</v>
      </c>
      <c r="AA252" s="95">
        <v>0</v>
      </c>
      <c r="AB252">
        <f>SUM(W252:W252)</f>
        <v>2.9869506976649678E-2</v>
      </c>
      <c r="AD252" s="70" t="s">
        <v>252</v>
      </c>
    </row>
    <row r="253" spans="2:31" x14ac:dyDescent="0.25">
      <c r="J253" s="70">
        <v>5</v>
      </c>
      <c r="K253" s="78" t="str">
        <f>S243</f>
        <v>5,3</v>
      </c>
      <c r="L253" s="70">
        <f>(C223^$C$16*(1/B4)^$C$17)/$D$239</f>
        <v>0.11660358709105195</v>
      </c>
      <c r="M253" s="70">
        <f>(D223^$C$16*(1/C4)^$C$17)/$D$239</f>
        <v>4.6554824181460189E-2</v>
      </c>
      <c r="N253" s="95">
        <v>0</v>
      </c>
      <c r="O253" s="70">
        <f>(F223^$C$16*(1/E4)^$C$17)/$D$239</f>
        <v>0.79798243241934907</v>
      </c>
      <c r="P253" s="95">
        <v>0</v>
      </c>
      <c r="Q253">
        <f>SUM(L253:M253)</f>
        <v>0.16315841127251213</v>
      </c>
      <c r="S253" s="70" t="s">
        <v>258</v>
      </c>
      <c r="U253" s="70">
        <v>5</v>
      </c>
      <c r="V253" s="78" t="str">
        <f>AD243</f>
        <v>5,3,2,1,4</v>
      </c>
      <c r="W253" s="95">
        <v>0</v>
      </c>
      <c r="X253" s="95">
        <v>0</v>
      </c>
      <c r="Y253" s="95">
        <v>0</v>
      </c>
      <c r="AA253" s="96">
        <f>(G224^$C$16*(1/F5)^$C$17)/$D$240</f>
        <v>5.4993089895314269E-2</v>
      </c>
      <c r="AB253">
        <f>SUM(W253:AA253)</f>
        <v>5.4993089895314269E-2</v>
      </c>
      <c r="AD253" s="70" t="s">
        <v>266</v>
      </c>
    </row>
    <row r="256" spans="2:31" x14ac:dyDescent="0.25">
      <c r="J256" t="s">
        <v>168</v>
      </c>
    </row>
    <row r="257" spans="2:28" x14ac:dyDescent="0.25">
      <c r="J257" s="100" t="s">
        <v>160</v>
      </c>
    </row>
    <row r="258" spans="2:28" x14ac:dyDescent="0.25">
      <c r="J258" s="70" t="s">
        <v>156</v>
      </c>
      <c r="K258" s="70" t="s">
        <v>161</v>
      </c>
      <c r="L258" s="70">
        <v>1</v>
      </c>
      <c r="M258" s="70">
        <v>2</v>
      </c>
      <c r="N258" s="70">
        <v>3</v>
      </c>
      <c r="O258" s="70">
        <v>4</v>
      </c>
      <c r="P258" s="70">
        <v>5</v>
      </c>
      <c r="Q258" t="s">
        <v>163</v>
      </c>
      <c r="V258" s="70" t="s">
        <v>162</v>
      </c>
      <c r="W258" s="70"/>
      <c r="X258" s="70" t="s">
        <v>164</v>
      </c>
      <c r="Y258" s="70" t="s">
        <v>165</v>
      </c>
      <c r="Z258" s="70" t="s">
        <v>168</v>
      </c>
      <c r="AA258" s="70" t="s">
        <v>169</v>
      </c>
      <c r="AB258" s="70" t="s">
        <v>308</v>
      </c>
    </row>
    <row r="259" spans="2:28" x14ac:dyDescent="0.25">
      <c r="J259" s="70">
        <v>1</v>
      </c>
      <c r="K259" s="78" t="str">
        <f>S249</f>
        <v>2,4,1</v>
      </c>
      <c r="L259" s="95">
        <v>0</v>
      </c>
      <c r="M259" s="95">
        <v>0</v>
      </c>
      <c r="N259" s="70">
        <f>(E221^$C$16*(1/D2)^$C$17)/$D$241</f>
        <v>7.9334019097184252E-4</v>
      </c>
      <c r="O259" s="95">
        <v>0</v>
      </c>
      <c r="P259" s="70">
        <f>(G221^$C$16*(1/F2)^$C$17)/$D$241</f>
        <v>0.99093719506813505</v>
      </c>
      <c r="Q259">
        <f>SUM(L259:N259)</f>
        <v>7.9334019097184252E-4</v>
      </c>
      <c r="S259" s="70" t="s">
        <v>259</v>
      </c>
      <c r="V259" s="70">
        <v>1</v>
      </c>
      <c r="W259" s="70">
        <f ca="1">RAND()</f>
        <v>0.96567502215018342</v>
      </c>
      <c r="X259" s="70">
        <v>0.55243239176236236</v>
      </c>
      <c r="Y259" s="70">
        <v>0.33773739765911825</v>
      </c>
      <c r="Z259" s="70">
        <v>0.17228130009162745</v>
      </c>
      <c r="AA259" s="70">
        <v>0.46038291405378895</v>
      </c>
      <c r="AB259" s="70">
        <v>0.94084118926855453</v>
      </c>
    </row>
    <row r="260" spans="2:28" x14ac:dyDescent="0.25">
      <c r="J260" s="70">
        <v>2</v>
      </c>
      <c r="K260" s="78" t="str">
        <f>S250</f>
        <v>3,1,2</v>
      </c>
      <c r="L260" s="95">
        <v>0</v>
      </c>
      <c r="M260" s="95">
        <v>0</v>
      </c>
      <c r="N260" s="95">
        <v>0</v>
      </c>
      <c r="O260" s="70">
        <f>(F222^$C$16*(1/E3)^$C$17)/$D$238</f>
        <v>2.8415053750936579E-2</v>
      </c>
      <c r="P260" s="70">
        <f>(G222^$C$16*(1/F3)^$C$17)/$D$238</f>
        <v>0.93805398276467089</v>
      </c>
      <c r="Q260">
        <f>SUM(L260:P260)</f>
        <v>0.96646903651560745</v>
      </c>
      <c r="S260" s="70" t="s">
        <v>260</v>
      </c>
      <c r="V260" s="70">
        <v>2</v>
      </c>
      <c r="W260" s="70">
        <f ca="1">RAND()</f>
        <v>1.6956892730655593E-2</v>
      </c>
      <c r="X260" s="70">
        <v>0.24693839960082309</v>
      </c>
      <c r="Y260" s="70">
        <v>0.32477033999255167</v>
      </c>
      <c r="Z260" s="70">
        <v>0.92883867917901186</v>
      </c>
      <c r="AA260" s="70">
        <v>0.88787001481723871</v>
      </c>
      <c r="AB260" s="70">
        <v>0.31513908720173645</v>
      </c>
    </row>
    <row r="261" spans="2:28" x14ac:dyDescent="0.25">
      <c r="J261" s="70">
        <v>3</v>
      </c>
      <c r="K261" s="78" t="str">
        <f>S251</f>
        <v>4,3,2</v>
      </c>
      <c r="L261" s="70">
        <f>(C222^$C$16*(1/B3)^$C$17)/$D$238</f>
        <v>2.9869506976649678E-2</v>
      </c>
      <c r="M261" s="95">
        <v>0</v>
      </c>
      <c r="N261" s="95">
        <v>0</v>
      </c>
      <c r="O261" s="95">
        <v>0</v>
      </c>
      <c r="P261" s="70">
        <f>(G222^$C$16*(1/F3)^$C$17)/$D$238</f>
        <v>0.93805398276467089</v>
      </c>
      <c r="Q261">
        <f>SUM(L261)</f>
        <v>2.9869506976649678E-2</v>
      </c>
      <c r="S261" s="70" t="s">
        <v>261</v>
      </c>
      <c r="V261" s="70">
        <v>3</v>
      </c>
      <c r="W261" s="70">
        <f ca="1">RAND()</f>
        <v>0.31297566947209454</v>
      </c>
      <c r="X261" s="70">
        <v>0.80043894199458421</v>
      </c>
      <c r="Y261" s="70">
        <v>0.22567185708125881</v>
      </c>
      <c r="Z261" s="70">
        <v>0.69477023238280677</v>
      </c>
      <c r="AA261" s="70">
        <v>0.11264829832057532</v>
      </c>
      <c r="AB261" s="70">
        <v>0.25111643418119356</v>
      </c>
    </row>
    <row r="262" spans="2:28" x14ac:dyDescent="0.25">
      <c r="J262" s="70">
        <v>4</v>
      </c>
      <c r="K262" s="78" t="str">
        <f>S252</f>
        <v>1,4,3</v>
      </c>
      <c r="L262" s="95">
        <v>0</v>
      </c>
      <c r="M262" s="70">
        <f>(D223^$C$16*(1/C4)^$C$17)/$D$239</f>
        <v>4.6554824181460189E-2</v>
      </c>
      <c r="N262" s="95">
        <v>0</v>
      </c>
      <c r="O262" s="95">
        <v>0</v>
      </c>
      <c r="P262" s="70">
        <f>(G223^$C$16*(1/F4)^$C$17)/$D$239</f>
        <v>3.8859156308138715E-2</v>
      </c>
      <c r="Q262">
        <f>SUM(L262:P262)</f>
        <v>8.5413980489598904E-2</v>
      </c>
      <c r="S262" s="70" t="s">
        <v>248</v>
      </c>
      <c r="V262" s="70">
        <v>4</v>
      </c>
      <c r="W262" s="70">
        <f ca="1">RAND()</f>
        <v>4.242497825732916E-2</v>
      </c>
      <c r="X262" s="70">
        <v>0.85367688387103124</v>
      </c>
      <c r="Y262" s="70">
        <v>0.60639946522370403</v>
      </c>
      <c r="Z262" s="70">
        <v>0.77687350541837996</v>
      </c>
      <c r="AA262" s="70">
        <v>0.16680373805624849</v>
      </c>
      <c r="AB262" s="70">
        <v>0.97807113346712793</v>
      </c>
    </row>
    <row r="263" spans="2:28" x14ac:dyDescent="0.25">
      <c r="J263" s="70">
        <v>5</v>
      </c>
      <c r="K263" s="78" t="str">
        <f>S253</f>
        <v>5,3,2</v>
      </c>
      <c r="L263" s="70">
        <f>(C222^$C$16*(1/B3)^$C$17)/$D$238</f>
        <v>2.9869506976649678E-2</v>
      </c>
      <c r="M263" s="95">
        <v>0</v>
      </c>
      <c r="N263" s="95">
        <v>0</v>
      </c>
      <c r="O263" s="70">
        <f>(F222^$C$16*(1/E3)^$C$17)/$D$238</f>
        <v>2.8415053750936579E-2</v>
      </c>
      <c r="P263" s="95">
        <v>0</v>
      </c>
      <c r="Q263">
        <f>SUM(L263)</f>
        <v>2.9869506976649678E-2</v>
      </c>
      <c r="S263" s="70" t="s">
        <v>262</v>
      </c>
      <c r="V263" s="70">
        <v>5</v>
      </c>
      <c r="W263" s="70">
        <f ca="1">RAND()</f>
        <v>6.280657642562959E-2</v>
      </c>
      <c r="X263" s="70">
        <v>0.95412815277823593</v>
      </c>
      <c r="Y263" s="70">
        <v>0.82387607880028713</v>
      </c>
      <c r="Z263" s="70">
        <v>0.29898772608149737</v>
      </c>
      <c r="AA263" s="70">
        <v>0.83705475091664605</v>
      </c>
      <c r="AB263" s="70">
        <v>0.96230921572127903</v>
      </c>
    </row>
    <row r="264" spans="2:28" x14ac:dyDescent="0.25">
      <c r="B264" s="100" t="s">
        <v>183</v>
      </c>
    </row>
    <row r="265" spans="2:28" x14ac:dyDescent="0.25">
      <c r="B265" t="s">
        <v>156</v>
      </c>
      <c r="C265" t="s">
        <v>184</v>
      </c>
    </row>
    <row r="266" spans="2:28" x14ac:dyDescent="0.25">
      <c r="B266" s="70">
        <v>1</v>
      </c>
      <c r="C266" s="96" t="str">
        <f>AE239</f>
        <v>2,4,1,3,5,2</v>
      </c>
      <c r="D266" s="96">
        <f>E3+B5+D2+F4+C6</f>
        <v>964</v>
      </c>
    </row>
    <row r="267" spans="2:28" x14ac:dyDescent="0.25">
      <c r="B267" s="95">
        <v>2</v>
      </c>
      <c r="C267" s="95" t="str">
        <f>AE240</f>
        <v>3,1,2,5,4,3</v>
      </c>
      <c r="D267" s="95">
        <f>B4+C2+F3+E6+D5</f>
        <v>737</v>
      </c>
    </row>
    <row r="268" spans="2:28" x14ac:dyDescent="0.25">
      <c r="B268" s="70">
        <v>3</v>
      </c>
      <c r="C268" s="96" t="str">
        <f>AE241</f>
        <v>4,3,2,1,5,4</v>
      </c>
      <c r="D268" s="96">
        <f>D5+C4+B3+F2+E6</f>
        <v>789</v>
      </c>
    </row>
    <row r="269" spans="2:28" x14ac:dyDescent="0.25">
      <c r="B269" s="70">
        <v>4</v>
      </c>
      <c r="C269" s="96" t="str">
        <f>AE242</f>
        <v>1,4,3,5,2,1</v>
      </c>
      <c r="D269" s="96">
        <f>E2+D5+F4+C6+B3</f>
        <v>791</v>
      </c>
    </row>
    <row r="270" spans="2:28" x14ac:dyDescent="0.25">
      <c r="B270" s="70">
        <v>5</v>
      </c>
      <c r="C270" s="96" t="str">
        <f>AE243</f>
        <v>5,3,2,1,4,5</v>
      </c>
      <c r="D270" s="96">
        <f>D6+C4+B3+E2+F5</f>
        <v>1085</v>
      </c>
    </row>
    <row r="272" spans="2:28" x14ac:dyDescent="0.25">
      <c r="B272" s="100" t="s">
        <v>145</v>
      </c>
    </row>
    <row r="273" spans="1:27" x14ac:dyDescent="0.25">
      <c r="L273" s="94" t="s">
        <v>4</v>
      </c>
      <c r="M273" s="94" t="s">
        <v>235</v>
      </c>
      <c r="N273" s="94" t="s">
        <v>163</v>
      </c>
      <c r="O273" s="94" t="s">
        <v>150</v>
      </c>
    </row>
    <row r="274" spans="1:27" x14ac:dyDescent="0.25">
      <c r="L274" s="107" t="s">
        <v>152</v>
      </c>
      <c r="M274" s="70">
        <f>1/D267</f>
        <v>1.3568521031207597E-3</v>
      </c>
      <c r="N274" s="107">
        <f>SUM(M274:M277)</f>
        <v>4.8101607153968624E-3</v>
      </c>
      <c r="O274" s="107">
        <f>B278+N274</f>
        <v>1.3921552464954618E-2</v>
      </c>
    </row>
    <row r="275" spans="1:27" x14ac:dyDescent="0.25">
      <c r="L275" s="107"/>
      <c r="M275" s="70">
        <f>1/D268</f>
        <v>1.2674271229404308E-3</v>
      </c>
      <c r="N275" s="107"/>
      <c r="O275" s="107"/>
    </row>
    <row r="276" spans="1:27" x14ac:dyDescent="0.25">
      <c r="L276" s="70"/>
      <c r="M276" s="70">
        <f>1/D270</f>
        <v>9.2165898617511521E-4</v>
      </c>
      <c r="N276" s="70"/>
      <c r="O276" s="70"/>
    </row>
    <row r="277" spans="1:27" x14ac:dyDescent="0.25">
      <c r="A277" s="102" t="s">
        <v>234</v>
      </c>
      <c r="B277" t="s">
        <v>152</v>
      </c>
      <c r="C277" t="s">
        <v>185</v>
      </c>
      <c r="D277" t="s">
        <v>186</v>
      </c>
      <c r="E277" t="s">
        <v>187</v>
      </c>
      <c r="F277" t="s">
        <v>153</v>
      </c>
      <c r="G277" t="s">
        <v>188</v>
      </c>
      <c r="H277" t="s">
        <v>189</v>
      </c>
      <c r="I277" t="s">
        <v>190</v>
      </c>
      <c r="J277" t="s">
        <v>191</v>
      </c>
      <c r="K277" t="s">
        <v>192</v>
      </c>
      <c r="M277" s="70">
        <f>1/D269</f>
        <v>1.2642225031605564E-3</v>
      </c>
    </row>
    <row r="278" spans="1:27" x14ac:dyDescent="0.25">
      <c r="B278">
        <f>(1-$C$14)*D221</f>
        <v>9.1113917495577561E-3</v>
      </c>
      <c r="C278">
        <f>(1-$C$14)*E221</f>
        <v>3.3588203717716938E-2</v>
      </c>
      <c r="D278">
        <f>(1-$C$14)*F221</f>
        <v>5.9349441362103815E-2</v>
      </c>
      <c r="E278">
        <f>(1-$C$14)*G221</f>
        <v>5.7228814667783734E-2</v>
      </c>
      <c r="F278">
        <f>(1-$C$14)*E222</f>
        <v>5.7165088316663122E-2</v>
      </c>
      <c r="G278">
        <f>(1-$C$14)*F222</f>
        <v>7.0960354838332948E-2</v>
      </c>
      <c r="H278">
        <f>(1-$C$14)*G222</f>
        <v>2.197102395894426E-2</v>
      </c>
      <c r="I278">
        <f>(1-$C$14)*F223</f>
        <v>8.8016024063111639E-3</v>
      </c>
      <c r="J278">
        <f>(1-$C$14)*G223</f>
        <v>5.9413167713224427E-2</v>
      </c>
      <c r="K278">
        <f>(1-$C$14)*G224</f>
        <v>2.0102726539293701E-2</v>
      </c>
      <c r="L278" s="107" t="s">
        <v>185</v>
      </c>
      <c r="M278" s="96">
        <f>1/D266</f>
        <v>1.037344398340249E-3</v>
      </c>
      <c r="N278" s="107">
        <f>SUM(M278:M279)</f>
        <v>2.3941965014610085E-3</v>
      </c>
      <c r="O278" s="107">
        <f>C278+N278</f>
        <v>3.5982400219177944E-2</v>
      </c>
    </row>
    <row r="279" spans="1:27" x14ac:dyDescent="0.25">
      <c r="B279" s="104"/>
      <c r="C279" s="101"/>
      <c r="D279" s="104"/>
      <c r="E279" s="104"/>
      <c r="L279" s="107"/>
      <c r="M279" s="96">
        <f>1/D267</f>
        <v>1.3568521031207597E-3</v>
      </c>
      <c r="N279" s="107"/>
      <c r="O279" s="107"/>
      <c r="R279" t="s">
        <v>151</v>
      </c>
      <c r="Z279" s="38"/>
    </row>
    <row r="280" spans="1:27" x14ac:dyDescent="0.25">
      <c r="B280" s="104"/>
      <c r="C280" s="101"/>
      <c r="D280" s="104"/>
      <c r="E280" s="104"/>
      <c r="L280" s="107" t="s">
        <v>186</v>
      </c>
      <c r="M280" s="96">
        <f>1/D266</f>
        <v>1.037344398340249E-3</v>
      </c>
      <c r="N280" s="107">
        <f>SUM(M280:M282)</f>
        <v>3.2232258876759203E-3</v>
      </c>
      <c r="O280" s="107">
        <f>D278+N280</f>
        <v>6.2572667249779737E-2</v>
      </c>
      <c r="Q280" s="54"/>
      <c r="R280" s="54">
        <v>1</v>
      </c>
      <c r="S280" s="54">
        <v>2</v>
      </c>
      <c r="T280" s="54">
        <v>3</v>
      </c>
      <c r="U280" s="54">
        <v>4</v>
      </c>
      <c r="V280" s="54">
        <v>5</v>
      </c>
      <c r="X280" s="70">
        <v>1</v>
      </c>
      <c r="Y280" s="96" t="str">
        <f>AD239</f>
        <v>2,4,1,3,5</v>
      </c>
      <c r="Z280" s="96">
        <f>D266</f>
        <v>964</v>
      </c>
      <c r="AA280">
        <f>U282+R284+V281+T285</f>
        <v>0.25570300187807743</v>
      </c>
    </row>
    <row r="281" spans="1:27" x14ac:dyDescent="0.25">
      <c r="B281" s="104"/>
      <c r="C281" s="101"/>
      <c r="D281" s="104"/>
      <c r="E281" s="104"/>
      <c r="L281" s="107"/>
      <c r="M281" s="96">
        <f>1/D269</f>
        <v>1.2642225031605564E-3</v>
      </c>
      <c r="N281" s="107"/>
      <c r="O281" s="107"/>
      <c r="Q281" s="54">
        <v>1</v>
      </c>
      <c r="R281" s="54">
        <v>0</v>
      </c>
      <c r="S281" s="54">
        <f>O274</f>
        <v>1.3921552464954618E-2</v>
      </c>
      <c r="T281" s="54">
        <f>O278</f>
        <v>3.5982400219177944E-2</v>
      </c>
      <c r="U281" s="54">
        <f>O280</f>
        <v>6.2572667249779737E-2</v>
      </c>
      <c r="V281" s="54">
        <f>O283</f>
        <v>5.8496241790724164E-2</v>
      </c>
      <c r="X281" s="70">
        <v>2</v>
      </c>
      <c r="Y281" s="96" t="str">
        <f>AD240</f>
        <v>3,1,2,5,4</v>
      </c>
      <c r="Z281" s="96">
        <f>D267</f>
        <v>737</v>
      </c>
      <c r="AA281">
        <f>T281+U283+V284+S285</f>
        <v>9.7950612069806695E-2</v>
      </c>
    </row>
    <row r="282" spans="1:27" x14ac:dyDescent="0.25">
      <c r="B282" s="203"/>
      <c r="C282" s="101"/>
      <c r="D282" s="101"/>
      <c r="E282" s="101"/>
      <c r="L282" s="107"/>
      <c r="M282" s="96">
        <f>1/D270</f>
        <v>9.2165898617511521E-4</v>
      </c>
      <c r="N282" s="107"/>
      <c r="O282" s="107"/>
      <c r="Q282" s="54">
        <v>2</v>
      </c>
      <c r="R282" s="54">
        <f>O274</f>
        <v>1.3921552464954618E-2</v>
      </c>
      <c r="S282" s="54">
        <v>0</v>
      </c>
      <c r="T282" s="54">
        <f>O284</f>
        <v>5.9354174425778672E-2</v>
      </c>
      <c r="U282" s="54">
        <f>O286</f>
        <v>7.1997699236673193E-2</v>
      </c>
      <c r="V282" s="54">
        <f>O287</f>
        <v>2.5629442963565827E-2</v>
      </c>
      <c r="X282" s="70">
        <v>3</v>
      </c>
      <c r="Y282" s="96" t="str">
        <f>AD241</f>
        <v>4,3,2,1,5</v>
      </c>
      <c r="Z282" s="96">
        <f>D268</f>
        <v>789</v>
      </c>
      <c r="AA282">
        <f>S284+R282+V281+T285</f>
        <v>0.20705188709325231</v>
      </c>
    </row>
    <row r="283" spans="1:27" x14ac:dyDescent="0.25">
      <c r="B283" s="104"/>
      <c r="C283" s="101"/>
      <c r="D283" s="106"/>
      <c r="E283" s="104"/>
      <c r="L283" s="107" t="s">
        <v>187</v>
      </c>
      <c r="M283" s="96">
        <f>1/D268</f>
        <v>1.2674271229404308E-3</v>
      </c>
      <c r="N283" s="108">
        <f>SUM(M283:M283)</f>
        <v>1.2674271229404308E-3</v>
      </c>
      <c r="O283" s="107">
        <f>E278+N283</f>
        <v>5.8496241790724164E-2</v>
      </c>
      <c r="Q283" s="54">
        <v>3</v>
      </c>
      <c r="R283" s="54">
        <f>O278</f>
        <v>3.5982400219177944E-2</v>
      </c>
      <c r="S283" s="54">
        <f>O284</f>
        <v>5.9354174425778672E-2</v>
      </c>
      <c r="T283" s="54">
        <v>0</v>
      </c>
      <c r="U283" s="54">
        <f>O290</f>
        <v>1.2690104135532912E-2</v>
      </c>
      <c r="V283" s="54">
        <f>O293</f>
        <v>6.2636393600900342E-2</v>
      </c>
      <c r="X283" s="70">
        <v>4</v>
      </c>
      <c r="Y283" s="96" t="str">
        <f>AD242</f>
        <v>1,4,3,5,2</v>
      </c>
      <c r="Z283" s="96">
        <f>D269</f>
        <v>791</v>
      </c>
      <c r="AA283">
        <f>R285+U281+S284+T282</f>
        <v>0.25242078270295576</v>
      </c>
    </row>
    <row r="284" spans="1:27" x14ac:dyDescent="0.25">
      <c r="B284" s="104"/>
      <c r="C284" s="101"/>
      <c r="D284" s="106"/>
      <c r="E284" s="104"/>
      <c r="L284" s="107" t="s">
        <v>153</v>
      </c>
      <c r="M284" s="96">
        <f>1/D268</f>
        <v>1.2674271229404308E-3</v>
      </c>
      <c r="N284" s="108">
        <f>SUM(M284:M285)</f>
        <v>2.1890861091155463E-3</v>
      </c>
      <c r="O284" s="107">
        <f>F278+N284</f>
        <v>5.9354174425778672E-2</v>
      </c>
      <c r="Q284" s="54">
        <v>4</v>
      </c>
      <c r="R284" s="54">
        <f>O280</f>
        <v>6.2572667249779737E-2</v>
      </c>
      <c r="S284" s="54">
        <f>O286</f>
        <v>7.1997699236673193E-2</v>
      </c>
      <c r="T284" s="54">
        <f>O290</f>
        <v>1.2690104135532912E-2</v>
      </c>
      <c r="U284" s="54">
        <v>0</v>
      </c>
      <c r="V284" s="54">
        <f>O296</f>
        <v>2.3648664751530008E-2</v>
      </c>
      <c r="X284" s="70">
        <v>5</v>
      </c>
      <c r="Y284" s="96" t="str">
        <f>AD243</f>
        <v>5,3,2,1,4</v>
      </c>
      <c r="Z284" s="96">
        <f>D270</f>
        <v>1085</v>
      </c>
      <c r="AA284">
        <f>R283+U281+V284+S285</f>
        <v>0.14783317518405351</v>
      </c>
    </row>
    <row r="285" spans="1:27" x14ac:dyDescent="0.25">
      <c r="B285" s="104"/>
      <c r="C285" s="101"/>
      <c r="D285" s="106"/>
      <c r="E285" s="104"/>
      <c r="L285" s="70"/>
      <c r="M285" s="96">
        <f>1/D270</f>
        <v>9.2165898617511521E-4</v>
      </c>
      <c r="N285" s="70"/>
      <c r="O285" s="70"/>
      <c r="Q285" s="54">
        <v>5</v>
      </c>
      <c r="R285" s="54">
        <f>O283</f>
        <v>5.8496241790724164E-2</v>
      </c>
      <c r="S285" s="54">
        <f>O287</f>
        <v>2.5629442963565827E-2</v>
      </c>
      <c r="T285" s="54">
        <f>O293</f>
        <v>6.2636393600900342E-2</v>
      </c>
      <c r="U285" s="54">
        <f>O296</f>
        <v>2.3648664751530008E-2</v>
      </c>
      <c r="V285" s="54">
        <v>0</v>
      </c>
      <c r="Z285" s="38"/>
    </row>
    <row r="286" spans="1:27" x14ac:dyDescent="0.25">
      <c r="B286" s="104"/>
      <c r="C286" s="101"/>
      <c r="D286" s="106"/>
      <c r="E286" s="104"/>
      <c r="L286" s="107" t="s">
        <v>188</v>
      </c>
      <c r="M286" s="96">
        <f>1/D266</f>
        <v>1.037344398340249E-3</v>
      </c>
      <c r="N286" s="108">
        <f>SUM(M286:M286)</f>
        <v>1.037344398340249E-3</v>
      </c>
      <c r="O286" s="107">
        <f>G278+N286</f>
        <v>7.1997699236673193E-2</v>
      </c>
    </row>
    <row r="287" spans="1:27" x14ac:dyDescent="0.25">
      <c r="B287" s="104"/>
      <c r="C287" s="101"/>
      <c r="D287" s="106"/>
      <c r="E287" s="106"/>
      <c r="L287" s="107" t="s">
        <v>189</v>
      </c>
      <c r="M287" s="96">
        <f>1/D267</f>
        <v>1.3568521031207597E-3</v>
      </c>
      <c r="N287" s="108">
        <f>SUM(M287:M289)</f>
        <v>3.6584190046215648E-3</v>
      </c>
      <c r="O287" s="107">
        <f>H278+N287</f>
        <v>2.5629442963565827E-2</v>
      </c>
    </row>
    <row r="288" spans="1:27" x14ac:dyDescent="0.25">
      <c r="B288" s="102"/>
      <c r="C288" s="102"/>
      <c r="D288" s="102"/>
      <c r="E288" s="102"/>
      <c r="L288" s="107"/>
      <c r="M288" s="96">
        <f>1/D269</f>
        <v>1.2642225031605564E-3</v>
      </c>
      <c r="N288" s="108"/>
      <c r="O288" s="107"/>
    </row>
    <row r="289" spans="2:28" x14ac:dyDescent="0.25">
      <c r="B289" s="203"/>
      <c r="C289" s="101"/>
      <c r="D289" s="104"/>
      <c r="E289" s="104"/>
      <c r="M289" s="96">
        <f>1/D266</f>
        <v>1.037344398340249E-3</v>
      </c>
    </row>
    <row r="290" spans="2:28" x14ac:dyDescent="0.25">
      <c r="B290" s="203"/>
      <c r="C290" s="101"/>
      <c r="D290" s="104"/>
      <c r="E290" s="104"/>
      <c r="L290" s="107" t="s">
        <v>190</v>
      </c>
      <c r="M290" s="96">
        <f>1/D268</f>
        <v>1.2674271229404308E-3</v>
      </c>
      <c r="N290" s="107">
        <f>SUM(M290:M292)</f>
        <v>3.8885017292217472E-3</v>
      </c>
      <c r="O290" s="107">
        <f>I278+N290</f>
        <v>1.2690104135532912E-2</v>
      </c>
    </row>
    <row r="291" spans="2:28" x14ac:dyDescent="0.25">
      <c r="B291" s="203"/>
      <c r="C291" s="101"/>
      <c r="D291" s="104"/>
      <c r="E291" s="104"/>
      <c r="L291" s="107"/>
      <c r="M291" s="96">
        <f>1/D269</f>
        <v>1.2642225031605564E-3</v>
      </c>
      <c r="N291" s="107"/>
      <c r="O291" s="107"/>
    </row>
    <row r="292" spans="2:28" x14ac:dyDescent="0.25">
      <c r="B292" s="203"/>
      <c r="C292" s="101"/>
      <c r="D292" s="104"/>
      <c r="E292" s="104"/>
      <c r="M292" s="96">
        <f>1/D267</f>
        <v>1.3568521031207597E-3</v>
      </c>
    </row>
    <row r="293" spans="2:28" x14ac:dyDescent="0.25">
      <c r="B293" s="203"/>
      <c r="C293" s="101"/>
      <c r="D293" s="104"/>
      <c r="E293" s="104"/>
      <c r="L293" s="107" t="s">
        <v>191</v>
      </c>
      <c r="M293" s="96">
        <f>1/D266</f>
        <v>1.037344398340249E-3</v>
      </c>
      <c r="N293" s="107">
        <f>SUM(M293:M295)</f>
        <v>3.2232258876759203E-3</v>
      </c>
      <c r="O293" s="107">
        <f>J278+N293</f>
        <v>6.2636393600900342E-2</v>
      </c>
    </row>
    <row r="294" spans="2:28" x14ac:dyDescent="0.25">
      <c r="B294" s="104"/>
      <c r="D294" s="101"/>
      <c r="E294" s="104"/>
      <c r="L294" s="107"/>
      <c r="M294" s="96">
        <f>1/D269</f>
        <v>1.2642225031605564E-3</v>
      </c>
      <c r="N294" s="107"/>
      <c r="O294" s="107"/>
    </row>
    <row r="295" spans="2:28" x14ac:dyDescent="0.25">
      <c r="L295" s="70"/>
      <c r="M295" s="96">
        <f>1/D270</f>
        <v>9.2165898617511521E-4</v>
      </c>
      <c r="N295" s="70"/>
      <c r="O295" s="70"/>
    </row>
    <row r="296" spans="2:28" x14ac:dyDescent="0.25">
      <c r="L296" s="107" t="s">
        <v>192</v>
      </c>
      <c r="M296" s="96">
        <f>1/D267</f>
        <v>1.3568521031207597E-3</v>
      </c>
      <c r="N296" s="107">
        <f>SUM(M296:M298)</f>
        <v>3.545938212236306E-3</v>
      </c>
      <c r="O296" s="107">
        <f>K278+N296</f>
        <v>2.3648664751530008E-2</v>
      </c>
    </row>
    <row r="297" spans="2:28" x14ac:dyDescent="0.25">
      <c r="C297" s="101"/>
      <c r="D297" s="106"/>
      <c r="E297" s="106"/>
      <c r="M297" s="96">
        <f>1/D268</f>
        <v>1.2674271229404308E-3</v>
      </c>
    </row>
    <row r="298" spans="2:28" x14ac:dyDescent="0.25">
      <c r="B298" s="104"/>
      <c r="C298" s="101"/>
      <c r="D298" s="106"/>
      <c r="E298" s="106"/>
      <c r="M298" s="96">
        <f>1/D270</f>
        <v>9.2165898617511521E-4</v>
      </c>
    </row>
    <row r="301" spans="2:28" x14ac:dyDescent="0.25">
      <c r="B301" s="112" t="s">
        <v>267</v>
      </c>
    </row>
    <row r="302" spans="2:28" x14ac:dyDescent="0.25">
      <c r="B302" s="100" t="s">
        <v>155</v>
      </c>
      <c r="D302" s="70"/>
      <c r="J302" t="s">
        <v>164</v>
      </c>
      <c r="U302" t="s">
        <v>169</v>
      </c>
    </row>
    <row r="303" spans="2:28" x14ac:dyDescent="0.25">
      <c r="B303" s="70" t="s">
        <v>156</v>
      </c>
      <c r="C303" s="70" t="s">
        <v>157</v>
      </c>
      <c r="D303" t="s">
        <v>167</v>
      </c>
      <c r="J303" s="100" t="s">
        <v>160</v>
      </c>
      <c r="U303" s="100" t="s">
        <v>160</v>
      </c>
    </row>
    <row r="304" spans="2:28" x14ac:dyDescent="0.25">
      <c r="B304" s="70">
        <v>1</v>
      </c>
      <c r="C304" s="70">
        <v>4</v>
      </c>
      <c r="D304" s="70">
        <f>R284^$C$16*(1/B5)^$C$17+S284^$C$16*(1/C5)^$C$17+T284^$C$16*(1/D5)^$C$17+V284^$C$16*(1/F5)^$C$17</f>
        <v>1.5174073744227204E-12</v>
      </c>
      <c r="J304" s="70" t="s">
        <v>156</v>
      </c>
      <c r="K304" s="70" t="s">
        <v>161</v>
      </c>
      <c r="L304" s="70">
        <v>1</v>
      </c>
      <c r="M304" s="70">
        <v>2</v>
      </c>
      <c r="N304" s="70">
        <v>3</v>
      </c>
      <c r="O304" s="70">
        <v>4</v>
      </c>
      <c r="P304" s="70">
        <v>5</v>
      </c>
      <c r="Q304" t="s">
        <v>163</v>
      </c>
      <c r="S304" t="s">
        <v>170</v>
      </c>
      <c r="U304" s="70" t="s">
        <v>156</v>
      </c>
      <c r="V304" s="70" t="s">
        <v>161</v>
      </c>
      <c r="W304" s="70">
        <v>1</v>
      </c>
      <c r="X304" s="70">
        <v>2</v>
      </c>
      <c r="Y304" s="70">
        <v>3</v>
      </c>
      <c r="Z304" s="70">
        <v>4</v>
      </c>
      <c r="AA304" s="70">
        <v>5</v>
      </c>
      <c r="AB304" t="s">
        <v>163</v>
      </c>
    </row>
    <row r="305" spans="2:31" x14ac:dyDescent="0.25">
      <c r="B305" s="70">
        <v>2</v>
      </c>
      <c r="C305" s="70">
        <v>5</v>
      </c>
      <c r="D305" s="70">
        <f>R285^$C$16*(1/B6)^$C$17+S285^$C$16*(1/C6)^$C$17+T285^$C$16*(1/D6)^$C$17+U285^$C$16*(1/E6)^$C$17</f>
        <v>9.7558121190925543E-11</v>
      </c>
      <c r="J305" s="70">
        <v>1</v>
      </c>
      <c r="K305" s="70">
        <f>C304</f>
        <v>4</v>
      </c>
      <c r="L305" s="70">
        <f>(R284^$C$16*(1/B5)^$C$17)/$D$304</f>
        <v>0.34758676953698842</v>
      </c>
      <c r="M305" s="70">
        <f>(S284^$C$16*(1/C5)^$C$17)/$D$304</f>
        <v>0.14462259197933058</v>
      </c>
      <c r="N305" s="70">
        <f>(T284^$C$16*(1/D5)^$C$17)/$D$304</f>
        <v>0.45391107388340679</v>
      </c>
      <c r="O305" s="95">
        <v>0</v>
      </c>
      <c r="P305" s="70">
        <f>(V284^$C$16*(1/F5)^$C$17)/$D$304</f>
        <v>5.3879564600274259E-2</v>
      </c>
      <c r="Q305">
        <f>SUM(L305)</f>
        <v>0.34758676953698842</v>
      </c>
      <c r="S305" s="70" t="s">
        <v>206</v>
      </c>
      <c r="U305" s="70">
        <v>1</v>
      </c>
      <c r="V305" s="78" t="str">
        <f>S325</f>
        <v>4,1,5,2</v>
      </c>
      <c r="W305" s="95">
        <v>0</v>
      </c>
      <c r="X305" s="95">
        <v>0</v>
      </c>
      <c r="Y305" s="70">
        <f>(T282^$C$16*(1/D3)^$C$17)/$D$307</f>
        <v>3.2423034716957291E-3</v>
      </c>
      <c r="Z305" s="95">
        <v>0</v>
      </c>
      <c r="AA305" s="95">
        <v>0</v>
      </c>
      <c r="AB305">
        <f>SUM(W305:Y305)</f>
        <v>3.2423034716957291E-3</v>
      </c>
      <c r="AD305" s="70" t="s">
        <v>334</v>
      </c>
      <c r="AE305" t="s">
        <v>337</v>
      </c>
    </row>
    <row r="306" spans="2:31" x14ac:dyDescent="0.25">
      <c r="B306" s="70">
        <v>3</v>
      </c>
      <c r="C306" s="70">
        <v>3</v>
      </c>
      <c r="D306" s="70">
        <f>R283^$C$16*(1/B4)^$C$17+S283^$C$16*(1/C4)^$C$17+U283^$C$16*(1/E4)^$C$17+V283^$C$16*(1/F4)^$C$17</f>
        <v>8.1701182093633843E-13</v>
      </c>
      <c r="J306" s="70">
        <v>2</v>
      </c>
      <c r="K306" s="70">
        <f>C305</f>
        <v>5</v>
      </c>
      <c r="L306" s="70">
        <f>(R285^$C$16*(1/B6)^$C$17)/$D$305</f>
        <v>0.91353369185532929</v>
      </c>
      <c r="M306" s="70">
        <f>(S285^$C$16*(1/C6)^$C$17)/$D$305</f>
        <v>8.5376880567225796E-2</v>
      </c>
      <c r="N306" s="70">
        <f>(T285^$C$16*(1/D6)^$C$17)/$D$305</f>
        <v>2.5139125963638136E-4</v>
      </c>
      <c r="O306" s="70">
        <f>(U285^$C$16*(1/E6)^$C$17)/$D$305</f>
        <v>8.3803631780832448E-4</v>
      </c>
      <c r="P306" s="95">
        <v>0</v>
      </c>
      <c r="Q306">
        <f>SUM(L306:N306)</f>
        <v>0.99916196368219146</v>
      </c>
      <c r="S306" s="70" t="s">
        <v>256</v>
      </c>
      <c r="U306" s="70">
        <v>2</v>
      </c>
      <c r="V306" s="78" t="str">
        <f>S326</f>
        <v>5,3,2,4</v>
      </c>
      <c r="W306" s="70">
        <f>(R284^$C$16*(1/B5)^$C$17)/$D$304</f>
        <v>0.34758676953698842</v>
      </c>
      <c r="X306" s="95">
        <v>0</v>
      </c>
      <c r="Y306" s="95">
        <v>0</v>
      </c>
      <c r="Z306" s="95">
        <v>0</v>
      </c>
      <c r="AA306" s="95">
        <v>0</v>
      </c>
      <c r="AB306">
        <f>SUM(W306)</f>
        <v>0.34758676953698842</v>
      </c>
      <c r="AD306" s="70" t="s">
        <v>335</v>
      </c>
      <c r="AE306" t="s">
        <v>338</v>
      </c>
    </row>
    <row r="307" spans="2:31" x14ac:dyDescent="0.25">
      <c r="B307" s="70">
        <v>4</v>
      </c>
      <c r="C307" s="70">
        <v>2</v>
      </c>
      <c r="D307" s="70">
        <f>R282^$C$16*(1/B3)^$C$17+T282^$C$16*(1/D3)^$C$17+U282^$C$16*(1/E3)^$C$17+V282^$C$16*(1/F3)^$C$17</f>
        <v>8.9249875266186367E-12</v>
      </c>
      <c r="J307" s="70">
        <v>3</v>
      </c>
      <c r="K307" s="70">
        <f>C306</f>
        <v>3</v>
      </c>
      <c r="L307" s="70">
        <f>(R283^$C$16*(1/B4)^$C$17)/$D$306</f>
        <v>9.1529927916435161E-2</v>
      </c>
      <c r="M307" s="70">
        <f>(S283^$C$16*(1/C4)^$C$17)/$D$306</f>
        <v>3.5418726266693144E-2</v>
      </c>
      <c r="N307" s="95">
        <v>0</v>
      </c>
      <c r="O307" s="70">
        <f>(U283^$C$16*(1/E4)^$C$17)/$D$306</f>
        <v>0.84303310330743253</v>
      </c>
      <c r="P307" s="70">
        <f>(V283^$C$16*(1/F4)^$C$17)/$D$306</f>
        <v>3.0018242509439196E-2</v>
      </c>
      <c r="Q307">
        <f>SUM(L307:M307)</f>
        <v>0.12694865418312831</v>
      </c>
      <c r="S307" s="70" t="s">
        <v>166</v>
      </c>
      <c r="U307" s="70">
        <v>3</v>
      </c>
      <c r="V307" s="78" t="str">
        <f>S327</f>
        <v>3,2,4,5</v>
      </c>
      <c r="W307" s="70">
        <f>(R285^$C$16*(1/B6)^$C$17)/$D$305</f>
        <v>0.91353369185532929</v>
      </c>
      <c r="X307" s="95">
        <v>0</v>
      </c>
      <c r="Y307" s="95">
        <v>0</v>
      </c>
      <c r="Z307" s="95">
        <v>0</v>
      </c>
      <c r="AA307" s="95">
        <v>0</v>
      </c>
      <c r="AB307">
        <f>SUM(W307)</f>
        <v>0.91353369185532929</v>
      </c>
      <c r="AD307" s="70" t="s">
        <v>182</v>
      </c>
      <c r="AE307" t="s">
        <v>339</v>
      </c>
    </row>
    <row r="308" spans="2:31" x14ac:dyDescent="0.25">
      <c r="B308" s="70">
        <v>5</v>
      </c>
      <c r="C308" s="70">
        <v>1</v>
      </c>
      <c r="D308" s="70">
        <f>S281^$C$16*(1/C2)^$C$17+T281^$C$16*(1/D2)^$C$17+U281^$C$16*(1/E2)^$C$17+V281^$C$16*(1/F2)^$C$17</f>
        <v>9.0072232942158305E-11</v>
      </c>
      <c r="J308" s="70">
        <v>4</v>
      </c>
      <c r="K308" s="70">
        <f>C307</f>
        <v>2</v>
      </c>
      <c r="L308" s="70">
        <f>(R282^$C$16*(1/B3)^$C$17)/$D$307</f>
        <v>3.8923366411661484E-2</v>
      </c>
      <c r="M308" s="95">
        <v>0</v>
      </c>
      <c r="N308" s="70">
        <f>(T282^$C$16*(1/D3)^$C$17)/$D$307</f>
        <v>3.2423034716957291E-3</v>
      </c>
      <c r="O308" s="70">
        <f>(U282^$C$16*(1/E3)^$C$17)/$D$307</f>
        <v>2.4588425129228927E-2</v>
      </c>
      <c r="P308" s="70">
        <f>(V282^$C$16*(1/F3)^$C$17)/$D$307</f>
        <v>0.93324590498741389</v>
      </c>
      <c r="Q308">
        <f>SUM(L308:N308)</f>
        <v>4.216566988335721E-2</v>
      </c>
      <c r="S308" s="70" t="s">
        <v>153</v>
      </c>
      <c r="U308" s="70">
        <v>4</v>
      </c>
      <c r="V308" s="78" t="str">
        <f>S328</f>
        <v>2,3,1,4</v>
      </c>
      <c r="W308" s="95">
        <v>0</v>
      </c>
      <c r="X308" s="95">
        <v>0</v>
      </c>
      <c r="Y308" s="95">
        <v>0</v>
      </c>
      <c r="Z308" s="95">
        <v>0</v>
      </c>
      <c r="AA308" s="70">
        <f>(V284^$C$16*(1/F5)^$C$17)/$D$304</f>
        <v>5.3879564600274259E-2</v>
      </c>
      <c r="AB308">
        <f>SUM(W308:AA308)</f>
        <v>5.3879564600274259E-2</v>
      </c>
      <c r="AD308" s="70" t="s">
        <v>180</v>
      </c>
      <c r="AE308" t="s">
        <v>340</v>
      </c>
    </row>
    <row r="309" spans="2:31" x14ac:dyDescent="0.25">
      <c r="J309" s="70">
        <v>5</v>
      </c>
      <c r="K309" s="70">
        <f>C308</f>
        <v>1</v>
      </c>
      <c r="L309" s="95">
        <v>0</v>
      </c>
      <c r="M309" s="70">
        <f>(S281^$C$16*(1/C2)^$C$17)/$D$308</f>
        <v>3.8567996858828776E-3</v>
      </c>
      <c r="N309" s="70">
        <f>(T281^$C$16*(1/D2)^$C$17)/$D$308</f>
        <v>8.3023403144896638E-4</v>
      </c>
      <c r="O309" s="70">
        <f>(U281^$C$16*(1/E2)^$C$17)/$D$308</f>
        <v>5.8556417457297531E-3</v>
      </c>
      <c r="P309" s="70">
        <f>(V281^$C$16*(1/F2)^$C$17)/$D$308</f>
        <v>0.98945732453693847</v>
      </c>
      <c r="Q309">
        <f>SUM(L309:M309)</f>
        <v>3.8567996858828776E-3</v>
      </c>
      <c r="S309" s="70" t="s">
        <v>152</v>
      </c>
      <c r="U309" s="70">
        <v>5</v>
      </c>
      <c r="V309" s="78" t="str">
        <f>S329</f>
        <v>1,2,3,4</v>
      </c>
      <c r="W309" s="95">
        <v>0</v>
      </c>
      <c r="X309" s="95">
        <v>0</v>
      </c>
      <c r="Y309" s="95">
        <v>0</v>
      </c>
      <c r="Z309" s="95">
        <v>0</v>
      </c>
      <c r="AA309" s="70">
        <f>(V284^$C$16*(1/F5)^$C$17)/$D$304</f>
        <v>5.3879564600274259E-2</v>
      </c>
      <c r="AB309">
        <f>SUM(W309:AA309)</f>
        <v>5.3879564600274259E-2</v>
      </c>
      <c r="AD309" s="70" t="s">
        <v>336</v>
      </c>
      <c r="AE309" t="s">
        <v>341</v>
      </c>
    </row>
    <row r="312" spans="2:31" x14ac:dyDescent="0.25">
      <c r="J312" t="s">
        <v>165</v>
      </c>
      <c r="U312" t="s">
        <v>308</v>
      </c>
    </row>
    <row r="313" spans="2:31" x14ac:dyDescent="0.25">
      <c r="J313" s="100" t="s">
        <v>160</v>
      </c>
      <c r="U313" s="100" t="s">
        <v>160</v>
      </c>
    </row>
    <row r="314" spans="2:31" x14ac:dyDescent="0.25">
      <c r="J314" s="70" t="s">
        <v>156</v>
      </c>
      <c r="K314" s="70" t="s">
        <v>161</v>
      </c>
      <c r="L314" s="70">
        <v>1</v>
      </c>
      <c r="M314" s="70">
        <v>2</v>
      </c>
      <c r="N314" s="70">
        <v>3</v>
      </c>
      <c r="O314" s="70">
        <v>4</v>
      </c>
      <c r="P314" s="70">
        <v>5</v>
      </c>
      <c r="Q314" t="s">
        <v>163</v>
      </c>
      <c r="U314" s="70" t="s">
        <v>156</v>
      </c>
      <c r="V314" s="70" t="s">
        <v>161</v>
      </c>
      <c r="W314" s="70">
        <v>1</v>
      </c>
      <c r="X314" s="70">
        <v>2</v>
      </c>
      <c r="Y314" s="70">
        <v>3</v>
      </c>
      <c r="Z314" s="70">
        <v>4</v>
      </c>
      <c r="AA314" s="70">
        <v>5</v>
      </c>
      <c r="AB314" t="s">
        <v>163</v>
      </c>
    </row>
    <row r="315" spans="2:31" x14ac:dyDescent="0.25">
      <c r="J315" s="70">
        <v>1</v>
      </c>
      <c r="K315" s="78" t="str">
        <f>S305</f>
        <v>4,1</v>
      </c>
      <c r="L315" s="95">
        <v>0</v>
      </c>
      <c r="M315" s="70">
        <f>(S281^$C$16*(1/C2)^$C$17)/$D$308</f>
        <v>3.8567996858828776E-3</v>
      </c>
      <c r="N315" s="70">
        <f>(T281^$C$16*(1/D2)^$C$17)/$D$308</f>
        <v>8.3023403144896638E-4</v>
      </c>
      <c r="O315" s="95">
        <v>0</v>
      </c>
      <c r="P315" s="70">
        <f>(V281^$C$16*(1/F2)^$C$17)/$D$308</f>
        <v>0.98945732453693847</v>
      </c>
      <c r="Q315">
        <f>SUM(L315:P315)</f>
        <v>0.99414435825427028</v>
      </c>
      <c r="S315" s="70" t="s">
        <v>207</v>
      </c>
      <c r="U315" s="70">
        <v>1</v>
      </c>
      <c r="V315" s="78" t="str">
        <f>AD305</f>
        <v>4,1,5,2,3</v>
      </c>
      <c r="W315" s="95">
        <v>0</v>
      </c>
      <c r="X315" s="95">
        <v>0</v>
      </c>
      <c r="Y315" s="95">
        <v>0</v>
      </c>
      <c r="Z315" s="70">
        <f>(U283^$C$16*(1/E4)^$C$17)/$D$306</f>
        <v>0.84303310330743253</v>
      </c>
      <c r="AA315" s="95">
        <v>0</v>
      </c>
      <c r="AB315">
        <f>SUM(W315:Z315)</f>
        <v>0.84303310330743253</v>
      </c>
      <c r="AD315" s="70" t="s">
        <v>334</v>
      </c>
    </row>
    <row r="316" spans="2:31" x14ac:dyDescent="0.25">
      <c r="J316" s="70">
        <v>2</v>
      </c>
      <c r="K316" s="78" t="str">
        <f>S306</f>
        <v>5,3</v>
      </c>
      <c r="L316" s="70">
        <f>(R283^$C$16*(1/B4)^$C$17)/$D$306</f>
        <v>9.1529927916435161E-2</v>
      </c>
      <c r="M316" s="70">
        <f>(S283^$C$16*(1/C4)^$C$17)/$D$306</f>
        <v>3.5418726266693144E-2</v>
      </c>
      <c r="N316" s="95">
        <v>0</v>
      </c>
      <c r="O316" s="70">
        <f>(U283^$C$16*(1/E4)^$C$17)/$D$306</f>
        <v>0.84303310330743253</v>
      </c>
      <c r="P316" s="95">
        <v>0</v>
      </c>
      <c r="Q316">
        <f>SUM(L316:M316)</f>
        <v>0.12694865418312831</v>
      </c>
      <c r="S316" s="70" t="s">
        <v>258</v>
      </c>
      <c r="U316" s="70">
        <v>2</v>
      </c>
      <c r="V316" s="78" t="str">
        <f>AD306</f>
        <v>5,3,2,4,1</v>
      </c>
      <c r="W316" s="95">
        <v>0</v>
      </c>
      <c r="X316" s="95">
        <v>0</v>
      </c>
      <c r="Y316" s="95">
        <v>0</v>
      </c>
      <c r="Z316" s="95">
        <v>0</v>
      </c>
      <c r="AA316" s="70">
        <f>(V281^$C$16*(1/F2)^$C$17)/$D$308</f>
        <v>0.98945732453693847</v>
      </c>
      <c r="AB316">
        <f>SUM(AA316)</f>
        <v>0.98945732453693847</v>
      </c>
      <c r="AD316" s="70" t="s">
        <v>335</v>
      </c>
    </row>
    <row r="317" spans="2:31" x14ac:dyDescent="0.25">
      <c r="J317" s="70">
        <v>3</v>
      </c>
      <c r="K317" s="78" t="str">
        <f>S307</f>
        <v>3,2</v>
      </c>
      <c r="L317" s="70">
        <f>(R282^$C$16*(1/B3)^$C$17)/$D$307</f>
        <v>3.8923366411661484E-2</v>
      </c>
      <c r="M317" s="95">
        <v>0</v>
      </c>
      <c r="N317" s="95">
        <v>0</v>
      </c>
      <c r="O317" s="70">
        <f>(U282^$C$16*(1/E3)^$C$17)/$D$307</f>
        <v>2.4588425129228927E-2</v>
      </c>
      <c r="P317" s="70">
        <f>(V282^$C$16*(1/F3)^$C$17)/$D$307</f>
        <v>0.93324590498741389</v>
      </c>
      <c r="Q317">
        <f>SUM(L317:O317)</f>
        <v>6.3511791540890414E-2</v>
      </c>
      <c r="S317" s="70" t="s">
        <v>176</v>
      </c>
      <c r="U317" s="70">
        <v>3</v>
      </c>
      <c r="V317" s="78" t="str">
        <f>AD307</f>
        <v>3,2,4,5,1</v>
      </c>
      <c r="W317" s="95">
        <v>0</v>
      </c>
      <c r="X317" s="95">
        <v>0</v>
      </c>
      <c r="Y317" s="70">
        <f>(T281^$C$16*(1/D2)^$C$17)/$D$308</f>
        <v>8.3023403144896638E-4</v>
      </c>
      <c r="Z317" s="95">
        <v>0</v>
      </c>
      <c r="AA317" s="95">
        <v>0</v>
      </c>
      <c r="AB317">
        <f>SUM(W317:Y317)</f>
        <v>8.3023403144896638E-4</v>
      </c>
      <c r="AD317" s="70" t="s">
        <v>182</v>
      </c>
    </row>
    <row r="318" spans="2:31" x14ac:dyDescent="0.25">
      <c r="J318" s="70">
        <v>4</v>
      </c>
      <c r="K318" s="78" t="str">
        <f>S308</f>
        <v>2,3</v>
      </c>
      <c r="L318" s="70">
        <f>(R283^$C$16*(1/B4)^$C$17)/$D$306</f>
        <v>9.1529927916435161E-2</v>
      </c>
      <c r="M318" s="95">
        <v>0</v>
      </c>
      <c r="N318" s="95">
        <v>0</v>
      </c>
      <c r="O318" s="70">
        <f>(U283^$C$16*(1/E4)^$C$17)/$D$306</f>
        <v>0.84303310330743253</v>
      </c>
      <c r="P318" s="70">
        <f>(V283^$C$16*(1/F4)^$C$17)/$D$306</f>
        <v>3.0018242509439196E-2</v>
      </c>
      <c r="Q318">
        <f>SUM(L318)</f>
        <v>9.1529927916435161E-2</v>
      </c>
      <c r="S318" s="70" t="s">
        <v>171</v>
      </c>
      <c r="U318" s="70">
        <v>4</v>
      </c>
      <c r="V318" s="78" t="str">
        <f>AD308</f>
        <v>2,3,1,4,5</v>
      </c>
      <c r="W318" s="95">
        <v>0</v>
      </c>
      <c r="X318" s="70">
        <f>(S285^$C$16*(1/C6)^$C$17)/$D$305</f>
        <v>8.5376880567225796E-2</v>
      </c>
      <c r="Y318" s="95">
        <v>0</v>
      </c>
      <c r="Z318" s="95">
        <v>0</v>
      </c>
      <c r="AA318" s="95">
        <v>0</v>
      </c>
      <c r="AB318">
        <f>SUM(W318:Z318)</f>
        <v>8.5376880567225796E-2</v>
      </c>
      <c r="AD318" s="70" t="s">
        <v>180</v>
      </c>
    </row>
    <row r="319" spans="2:31" x14ac:dyDescent="0.25">
      <c r="J319" s="70">
        <v>5</v>
      </c>
      <c r="K319" s="78" t="str">
        <f>S309</f>
        <v>1,2</v>
      </c>
      <c r="L319" s="95">
        <v>0</v>
      </c>
      <c r="M319" s="95">
        <v>0</v>
      </c>
      <c r="N319" s="70">
        <f>(T282^$C$16*(1/D3)^$C$17)/$D$307</f>
        <v>3.2423034716957291E-3</v>
      </c>
      <c r="O319" s="70">
        <f>(U282^$C$16*(1/E3)^$C$17)/$D$307</f>
        <v>2.4588425129228927E-2</v>
      </c>
      <c r="P319" s="70">
        <f>(V282^$C$16*(1/F3)^$C$17)/$D$307</f>
        <v>0.93324590498741389</v>
      </c>
      <c r="Q319">
        <f>SUM(L319:N319)</f>
        <v>3.2423034716957291E-3</v>
      </c>
      <c r="S319" s="70" t="s">
        <v>268</v>
      </c>
      <c r="U319" s="70">
        <v>5</v>
      </c>
      <c r="V319" s="78" t="str">
        <f>AD309</f>
        <v>1,2,3,4,5</v>
      </c>
      <c r="W319" s="70">
        <f>(R285^$C$16*(1/C6)^$C$17)/$D$305</f>
        <v>0.19486286362516295</v>
      </c>
      <c r="X319" s="95">
        <v>0</v>
      </c>
      <c r="Y319" s="95">
        <v>0</v>
      </c>
      <c r="Z319" s="95">
        <v>0</v>
      </c>
      <c r="AA319" s="95">
        <v>0</v>
      </c>
      <c r="AB319">
        <f>SUM(W319:AA319)</f>
        <v>0.19486286362516295</v>
      </c>
      <c r="AD319" s="70" t="s">
        <v>336</v>
      </c>
    </row>
    <row r="322" spans="2:28" x14ac:dyDescent="0.25">
      <c r="J322" t="s">
        <v>168</v>
      </c>
    </row>
    <row r="323" spans="2:28" x14ac:dyDescent="0.25">
      <c r="J323" s="100" t="s">
        <v>160</v>
      </c>
    </row>
    <row r="324" spans="2:28" x14ac:dyDescent="0.25">
      <c r="J324" s="70" t="s">
        <v>156</v>
      </c>
      <c r="K324" s="70" t="s">
        <v>161</v>
      </c>
      <c r="L324" s="70">
        <v>1</v>
      </c>
      <c r="M324" s="70">
        <v>2</v>
      </c>
      <c r="N324" s="70">
        <v>3</v>
      </c>
      <c r="O324" s="70">
        <v>4</v>
      </c>
      <c r="P324" s="70">
        <v>5</v>
      </c>
      <c r="Q324" t="s">
        <v>163</v>
      </c>
      <c r="V324" s="70" t="s">
        <v>162</v>
      </c>
      <c r="W324" s="70"/>
      <c r="X324" s="70" t="s">
        <v>164</v>
      </c>
      <c r="Y324" s="70" t="s">
        <v>165</v>
      </c>
      <c r="Z324" s="70" t="s">
        <v>168</v>
      </c>
      <c r="AA324" s="70" t="s">
        <v>169</v>
      </c>
      <c r="AB324" s="70" t="s">
        <v>308</v>
      </c>
    </row>
    <row r="325" spans="2:28" x14ac:dyDescent="0.25">
      <c r="J325" s="70">
        <v>1</v>
      </c>
      <c r="K325" s="78" t="str">
        <f>S315</f>
        <v>4,1,5</v>
      </c>
      <c r="L325" s="95">
        <v>0</v>
      </c>
      <c r="M325" s="70">
        <f>(S285^$C$16*(1/C6)^$C$17)/$D$305</f>
        <v>8.5376880567225796E-2</v>
      </c>
      <c r="N325" s="70">
        <f>(T285^$C$16*(1/D6)^$C$17)/$D$305</f>
        <v>2.5139125963638136E-4</v>
      </c>
      <c r="O325" s="95">
        <v>0</v>
      </c>
      <c r="P325" s="95">
        <v>0</v>
      </c>
      <c r="Q325">
        <f>SUM(L325:M325)</f>
        <v>8.5376880567225796E-2</v>
      </c>
      <c r="S325" s="70" t="s">
        <v>269</v>
      </c>
      <c r="V325" s="70">
        <v>1</v>
      </c>
      <c r="W325" s="70">
        <f ca="1">RAND()</f>
        <v>0.34126685382038557</v>
      </c>
      <c r="X325" s="70">
        <v>0.3726410990277389</v>
      </c>
      <c r="Y325" s="70">
        <v>0.91467582084713905</v>
      </c>
      <c r="Z325" s="70">
        <v>0.37785016739180166</v>
      </c>
      <c r="AA325" s="70">
        <v>0.87655686523608356</v>
      </c>
      <c r="AB325">
        <v>0.21124564030026194</v>
      </c>
    </row>
    <row r="326" spans="2:28" x14ac:dyDescent="0.25">
      <c r="J326" s="70">
        <v>2</v>
      </c>
      <c r="K326" s="78" t="str">
        <f>S316</f>
        <v>5,3,2</v>
      </c>
      <c r="L326" s="70">
        <f>(R282^$C$16*(1/B3)^$C$17)/$D$307</f>
        <v>3.8923366411661484E-2</v>
      </c>
      <c r="M326" s="95">
        <v>0</v>
      </c>
      <c r="N326" s="95">
        <v>0</v>
      </c>
      <c r="O326" s="70">
        <f>(U282^$C$16*(1/E3)^$C$17)/$D$307</f>
        <v>2.4588425129228927E-2</v>
      </c>
      <c r="P326" s="95">
        <v>0</v>
      </c>
      <c r="Q326">
        <f>SUM(L326:O326)</f>
        <v>6.3511791540890414E-2</v>
      </c>
      <c r="S326" s="70" t="s">
        <v>270</v>
      </c>
      <c r="V326" s="70">
        <v>2</v>
      </c>
      <c r="W326" s="70">
        <f ca="1">RAND()</f>
        <v>0.8579511145078812</v>
      </c>
      <c r="X326" s="70">
        <v>0.91776865488351045</v>
      </c>
      <c r="Y326" s="70">
        <v>0.59006206415838824</v>
      </c>
      <c r="Z326" s="70">
        <v>0.85835271465485152</v>
      </c>
      <c r="AA326" s="70">
        <v>0.35862544106309546</v>
      </c>
      <c r="AB326">
        <v>0.5805485815982131</v>
      </c>
    </row>
    <row r="327" spans="2:28" x14ac:dyDescent="0.25">
      <c r="J327" s="70">
        <v>3</v>
      </c>
      <c r="K327" s="78" t="str">
        <f>S317</f>
        <v>3,2,4</v>
      </c>
      <c r="L327" s="70">
        <f>(R284^$C$16*(1/B5)^$C$17)/$D$304</f>
        <v>0.34758676953698842</v>
      </c>
      <c r="M327" s="95">
        <v>0</v>
      </c>
      <c r="N327" s="95">
        <v>0</v>
      </c>
      <c r="O327" s="95">
        <v>0</v>
      </c>
      <c r="P327" s="70">
        <f>(V284^$C$16*(1/F5)^$C$17)/$D$304</f>
        <v>5.3879564600274259E-2</v>
      </c>
      <c r="Q327">
        <f>SUM(L327:P327)</f>
        <v>0.40146633413726268</v>
      </c>
      <c r="S327" s="70" t="s">
        <v>179</v>
      </c>
      <c r="V327" s="70">
        <v>3</v>
      </c>
      <c r="W327" s="70">
        <f ca="1">RAND()</f>
        <v>0.65056376518714687</v>
      </c>
      <c r="X327" s="70">
        <v>0.58319842572831326</v>
      </c>
      <c r="Y327" s="70">
        <v>0.8062783187055933</v>
      </c>
      <c r="Z327" s="70">
        <v>0.9065717731463081</v>
      </c>
      <c r="AA327" s="70">
        <v>0.73982679478356406</v>
      </c>
      <c r="AB327">
        <v>0.4311133083036176</v>
      </c>
    </row>
    <row r="328" spans="2:28" x14ac:dyDescent="0.25">
      <c r="J328" s="70">
        <v>4</v>
      </c>
      <c r="K328" s="78" t="str">
        <f>S318</f>
        <v>2,3,1</v>
      </c>
      <c r="L328" s="95">
        <v>0</v>
      </c>
      <c r="M328" s="95">
        <v>0</v>
      </c>
      <c r="N328" s="95">
        <v>0</v>
      </c>
      <c r="O328" s="70">
        <f>(U281^$C$16*(1/E2)^$C$17)/$D$308</f>
        <v>5.8556417457297531E-3</v>
      </c>
      <c r="P328" s="70">
        <f>(V281^$C$16*(1/F2)^$C$17)/$D$308</f>
        <v>0.98945732453693847</v>
      </c>
      <c r="Q328">
        <f>SUM(L328:O328)</f>
        <v>5.8556417457297531E-3</v>
      </c>
      <c r="S328" s="70" t="s">
        <v>177</v>
      </c>
      <c r="V328" s="70">
        <v>4</v>
      </c>
      <c r="W328" s="70">
        <f ca="1">RAND()</f>
        <v>0.81466656354037748</v>
      </c>
      <c r="X328" s="70">
        <v>0.48148634731859097</v>
      </c>
      <c r="Y328" s="70">
        <v>0.24613378831330479</v>
      </c>
      <c r="Z328" s="70">
        <v>0.45751560795265811</v>
      </c>
      <c r="AA328" s="70">
        <v>0.12866467207346166</v>
      </c>
      <c r="AB328">
        <v>0.41496045974568219</v>
      </c>
    </row>
    <row r="329" spans="2:28" x14ac:dyDescent="0.25">
      <c r="J329" s="70">
        <v>5</v>
      </c>
      <c r="K329" s="78" t="str">
        <f>S319</f>
        <v>1,2,3</v>
      </c>
      <c r="L329" s="95">
        <v>0</v>
      </c>
      <c r="M329" s="95">
        <v>0</v>
      </c>
      <c r="N329" s="95">
        <v>0</v>
      </c>
      <c r="O329" s="70">
        <f>(U283^$C$16*(1/E4)^$C$17)/$D$306</f>
        <v>0.84303310330743253</v>
      </c>
      <c r="P329" s="70">
        <f>(V283^$C$16*(1/F4)^$C$17)/$D$306</f>
        <v>3.0018242509439196E-2</v>
      </c>
      <c r="Q329">
        <f>SUM(L329:O329)</f>
        <v>0.84303310330743253</v>
      </c>
      <c r="S329" s="70" t="s">
        <v>271</v>
      </c>
      <c r="V329" s="70">
        <v>5</v>
      </c>
      <c r="W329" s="70">
        <f ca="1">RAND()</f>
        <v>0.97044535480082728</v>
      </c>
      <c r="X329" s="70">
        <v>0.27862830773109115</v>
      </c>
      <c r="Y329" s="70">
        <v>0.1778507945401463</v>
      </c>
      <c r="Z329" s="70">
        <v>0.43882897373634988</v>
      </c>
      <c r="AA329" s="70">
        <v>3.053615981436808E-2</v>
      </c>
      <c r="AB329">
        <v>0.79108584749409483</v>
      </c>
    </row>
    <row r="332" spans="2:28" x14ac:dyDescent="0.25">
      <c r="B332" s="100" t="s">
        <v>183</v>
      </c>
    </row>
    <row r="333" spans="2:28" x14ac:dyDescent="0.25">
      <c r="B333" t="s">
        <v>156</v>
      </c>
      <c r="C333" t="s">
        <v>184</v>
      </c>
    </row>
    <row r="334" spans="2:28" x14ac:dyDescent="0.25">
      <c r="B334" s="95">
        <v>1</v>
      </c>
      <c r="C334" s="95" t="str">
        <f>AE305</f>
        <v>4,1,5,2,3,4</v>
      </c>
      <c r="D334" s="95">
        <f>B5+F2+C6+D3+E4</f>
        <v>704</v>
      </c>
    </row>
    <row r="335" spans="2:28" x14ac:dyDescent="0.25">
      <c r="B335" s="70">
        <v>2</v>
      </c>
      <c r="C335" s="96" t="str">
        <f>AE306</f>
        <v>5,3,2,4,1,5</v>
      </c>
      <c r="D335" s="96">
        <f>D6+C4+E3+B5+F2</f>
        <v>1016</v>
      </c>
    </row>
    <row r="336" spans="2:28" x14ac:dyDescent="0.25">
      <c r="B336" s="70">
        <v>3</v>
      </c>
      <c r="C336" s="96" t="str">
        <f>AE307</f>
        <v>3,2,4,5,1,3</v>
      </c>
      <c r="D336" s="96">
        <f>C4+E3+F5+B6+D2</f>
        <v>962</v>
      </c>
    </row>
    <row r="337" spans="1:27" x14ac:dyDescent="0.25">
      <c r="B337" s="70">
        <v>4</v>
      </c>
      <c r="C337" s="96" t="str">
        <f>AE308</f>
        <v>2,3,1,4,5,2</v>
      </c>
      <c r="D337" s="96">
        <f>D3+B4+E2+F5+C6</f>
        <v>946</v>
      </c>
    </row>
    <row r="338" spans="1:27" x14ac:dyDescent="0.25">
      <c r="B338" s="70">
        <v>5</v>
      </c>
      <c r="C338" s="96" t="str">
        <f>AE309</f>
        <v>1,2,3,4,5,1</v>
      </c>
      <c r="D338" s="96">
        <f>C2+D3+E4+F5+B6</f>
        <v>789</v>
      </c>
    </row>
    <row r="340" spans="1:27" x14ac:dyDescent="0.25">
      <c r="B340" s="100" t="s">
        <v>145</v>
      </c>
    </row>
    <row r="341" spans="1:27" x14ac:dyDescent="0.25">
      <c r="L341" s="94" t="s">
        <v>4</v>
      </c>
      <c r="M341" s="94" t="s">
        <v>235</v>
      </c>
      <c r="N341" s="94" t="s">
        <v>163</v>
      </c>
      <c r="O341" s="94" t="s">
        <v>150</v>
      </c>
    </row>
    <row r="342" spans="1:27" x14ac:dyDescent="0.25">
      <c r="L342" s="107" t="s">
        <v>152</v>
      </c>
      <c r="M342" s="70">
        <f>1/D335</f>
        <v>9.8425196850393699E-4</v>
      </c>
      <c r="N342" s="107">
        <f>SUM(M342:M344)</f>
        <v>3.2911801309454076E-3</v>
      </c>
      <c r="O342" s="107">
        <f>B346+N342</f>
        <v>1.0251956363422717E-2</v>
      </c>
    </row>
    <row r="343" spans="1:27" x14ac:dyDescent="0.25">
      <c r="L343" s="107"/>
      <c r="M343" s="70">
        <f>1/D336</f>
        <v>1.0395010395010396E-3</v>
      </c>
      <c r="N343" s="107"/>
      <c r="O343" s="107"/>
    </row>
    <row r="344" spans="1:27" x14ac:dyDescent="0.25">
      <c r="L344" s="70"/>
      <c r="M344" s="70">
        <f>1/D338</f>
        <v>1.2674271229404308E-3</v>
      </c>
      <c r="N344" s="70"/>
      <c r="O344" s="70"/>
    </row>
    <row r="345" spans="1:27" x14ac:dyDescent="0.25">
      <c r="A345" s="102" t="s">
        <v>234</v>
      </c>
      <c r="B345" t="s">
        <v>152</v>
      </c>
      <c r="C345" t="s">
        <v>185</v>
      </c>
      <c r="D345" t="s">
        <v>186</v>
      </c>
      <c r="E345" t="s">
        <v>187</v>
      </c>
      <c r="F345" t="s">
        <v>153</v>
      </c>
      <c r="G345" t="s">
        <v>188</v>
      </c>
      <c r="H345" t="s">
        <v>189</v>
      </c>
      <c r="I345" t="s">
        <v>190</v>
      </c>
      <c r="J345" t="s">
        <v>191</v>
      </c>
      <c r="K345" t="s">
        <v>192</v>
      </c>
      <c r="L345" s="107" t="s">
        <v>185</v>
      </c>
      <c r="M345" s="96">
        <f>1/D334</f>
        <v>1.4204545454545455E-3</v>
      </c>
      <c r="N345" s="107">
        <f>SUM(M345:M346)</f>
        <v>2.4047065139584825E-3</v>
      </c>
      <c r="O345" s="107">
        <f>C346+N345</f>
        <v>2.0395906623547455E-2</v>
      </c>
    </row>
    <row r="346" spans="1:27" x14ac:dyDescent="0.25">
      <c r="B346">
        <f>(1-$C$14)*S281</f>
        <v>6.9607762324773092E-3</v>
      </c>
      <c r="C346">
        <f>(1-$C$14)*T281</f>
        <v>1.7991200109588972E-2</v>
      </c>
      <c r="D346">
        <f>(1-$C$14)*U281</f>
        <v>3.1286333624889869E-2</v>
      </c>
      <c r="E346">
        <f>(1-$C$14)*V281</f>
        <v>2.9248120895362082E-2</v>
      </c>
      <c r="F346">
        <f>(1-$C$14)*T282</f>
        <v>2.9677087212889336E-2</v>
      </c>
      <c r="G346">
        <f>(1-$C$14)*U282</f>
        <v>3.5998849618336597E-2</v>
      </c>
      <c r="H346">
        <f>(1-$C$14)*V282</f>
        <v>1.2814721481782913E-2</v>
      </c>
      <c r="I346">
        <f>(1-$C$14)*U283</f>
        <v>6.345052067766456E-3</v>
      </c>
      <c r="J346">
        <f>(1-$C$14)*V283</f>
        <v>3.1318196800450171E-2</v>
      </c>
      <c r="K346">
        <f>(1-$C$14)*V284</f>
        <v>1.1824332375765004E-2</v>
      </c>
      <c r="L346" s="107"/>
      <c r="M346" s="96">
        <f>1/D335</f>
        <v>9.8425196850393699E-4</v>
      </c>
      <c r="N346" s="107"/>
      <c r="O346" s="107"/>
    </row>
    <row r="347" spans="1:27" x14ac:dyDescent="0.25">
      <c r="B347" s="104"/>
      <c r="C347" s="101"/>
      <c r="D347" s="104"/>
      <c r="E347" s="104"/>
      <c r="L347" s="107" t="s">
        <v>186</v>
      </c>
      <c r="M347" s="96">
        <f>1/D334</f>
        <v>1.4204545454545455E-3</v>
      </c>
      <c r="N347" s="107">
        <f>SUM(M347:M349)</f>
        <v>3.7449641208262665E-3</v>
      </c>
      <c r="O347" s="107">
        <f>D346+N347</f>
        <v>3.5031297745716138E-2</v>
      </c>
      <c r="R347" t="s">
        <v>151</v>
      </c>
    </row>
    <row r="348" spans="1:27" x14ac:dyDescent="0.25">
      <c r="B348" s="104"/>
      <c r="C348" s="101"/>
      <c r="D348" s="104"/>
      <c r="E348" s="104"/>
      <c r="L348" s="107"/>
      <c r="M348" s="96">
        <f>1/D337</f>
        <v>1.0570824524312897E-3</v>
      </c>
      <c r="N348" s="107"/>
      <c r="O348" s="107"/>
      <c r="Q348" s="54"/>
      <c r="R348" s="54">
        <v>1</v>
      </c>
      <c r="S348" s="54">
        <v>2</v>
      </c>
      <c r="T348" s="54">
        <v>3</v>
      </c>
      <c r="U348" s="54">
        <v>4</v>
      </c>
      <c r="V348" s="54">
        <v>5</v>
      </c>
      <c r="X348" s="70">
        <v>1</v>
      </c>
      <c r="Y348" s="96" t="str">
        <f>AD305</f>
        <v>4,1,5,2,3</v>
      </c>
      <c r="Z348" s="95">
        <f>D334</f>
        <v>704</v>
      </c>
      <c r="AA348">
        <f>U350+R352+V349+T353</f>
        <v>0.13780138476564685</v>
      </c>
    </row>
    <row r="349" spans="1:27" x14ac:dyDescent="0.25">
      <c r="B349" s="104"/>
      <c r="C349" s="101"/>
      <c r="D349" s="104"/>
      <c r="E349" s="104"/>
      <c r="L349" s="107"/>
      <c r="M349" s="96">
        <f>1/D338</f>
        <v>1.2674271229404308E-3</v>
      </c>
      <c r="N349" s="107"/>
      <c r="O349" s="107"/>
      <c r="Q349" s="54">
        <v>1</v>
      </c>
      <c r="R349" s="54">
        <v>0</v>
      </c>
      <c r="S349" s="54">
        <f>O342</f>
        <v>1.0251956363422717E-2</v>
      </c>
      <c r="T349" s="54">
        <f>O345</f>
        <v>2.0395906623547455E-2</v>
      </c>
      <c r="U349" s="54">
        <f>O347</f>
        <v>3.5031297745716138E-2</v>
      </c>
      <c r="V349" s="54">
        <f>O350</f>
        <v>3.0287621934863122E-2</v>
      </c>
      <c r="X349" s="70">
        <v>2</v>
      </c>
      <c r="Y349" s="96" t="str">
        <f>AD306</f>
        <v>5,3,2,4,1</v>
      </c>
      <c r="Z349" s="96">
        <f>D335</f>
        <v>1016</v>
      </c>
      <c r="AA349">
        <f>T349+U351+V352+S353</f>
        <v>5.6502182430233319E-2</v>
      </c>
    </row>
    <row r="350" spans="1:27" x14ac:dyDescent="0.25">
      <c r="B350" s="203"/>
      <c r="C350" s="101"/>
      <c r="D350" s="101"/>
      <c r="E350" s="101"/>
      <c r="L350" s="107" t="s">
        <v>187</v>
      </c>
      <c r="M350" s="96">
        <f>1/D336</f>
        <v>1.0395010395010396E-3</v>
      </c>
      <c r="N350" s="108">
        <f>SUM(M350:M350)</f>
        <v>1.0395010395010396E-3</v>
      </c>
      <c r="O350" s="107">
        <f>E346+N350</f>
        <v>3.0287621934863122E-2</v>
      </c>
      <c r="Q350" s="54">
        <v>2</v>
      </c>
      <c r="R350" s="54">
        <f>O342</f>
        <v>1.0251956363422717E-2</v>
      </c>
      <c r="S350" s="54">
        <v>0</v>
      </c>
      <c r="T350" s="54">
        <f>O351</f>
        <v>3.1984015375330806E-2</v>
      </c>
      <c r="U350" s="54">
        <f>O353</f>
        <v>3.7419304163791141E-2</v>
      </c>
      <c r="V350" s="54">
        <f>O354</f>
        <v>1.485605590271814E-2</v>
      </c>
      <c r="X350" s="70">
        <v>3</v>
      </c>
      <c r="Y350" s="96" t="str">
        <f>AD307</f>
        <v>3,2,4,5,1</v>
      </c>
      <c r="Z350" s="96">
        <f>D336</f>
        <v>962</v>
      </c>
      <c r="AA350">
        <f>S352+R350+V349+T353</f>
        <v>0.11302204338335342</v>
      </c>
    </row>
    <row r="351" spans="1:27" x14ac:dyDescent="0.25">
      <c r="B351" s="104"/>
      <c r="C351" s="101"/>
      <c r="D351" s="106"/>
      <c r="E351" s="104"/>
      <c r="L351" s="107" t="s">
        <v>153</v>
      </c>
      <c r="M351" s="96">
        <f>1/D336</f>
        <v>1.0395010395010396E-3</v>
      </c>
      <c r="N351" s="108">
        <f>SUM(M351:M352)</f>
        <v>2.3069281624414706E-3</v>
      </c>
      <c r="O351" s="107">
        <f>F346+N351</f>
        <v>3.1984015375330806E-2</v>
      </c>
      <c r="Q351" s="54">
        <v>3</v>
      </c>
      <c r="R351" s="54">
        <f>O345</f>
        <v>2.0395906623547455E-2</v>
      </c>
      <c r="S351" s="54">
        <f>O351</f>
        <v>3.1984015375330806E-2</v>
      </c>
      <c r="T351" s="54">
        <v>0</v>
      </c>
      <c r="U351" s="54">
        <f>O356</f>
        <v>8.441635559698785E-3</v>
      </c>
      <c r="V351" s="54">
        <f>O358</f>
        <v>3.506316092127644E-2</v>
      </c>
      <c r="X351" s="70">
        <v>4</v>
      </c>
      <c r="Y351" s="96" t="str">
        <f>AD308</f>
        <v>2,3,1,4,5</v>
      </c>
      <c r="Z351" s="96">
        <f>D337</f>
        <v>946</v>
      </c>
      <c r="AA351">
        <f>R353+U349+S352+T350</f>
        <v>0.1347222392197012</v>
      </c>
    </row>
    <row r="352" spans="1:27" x14ac:dyDescent="0.25">
      <c r="B352" s="104"/>
      <c r="C352" s="101"/>
      <c r="D352" s="106"/>
      <c r="E352" s="104"/>
      <c r="L352" s="70"/>
      <c r="M352" s="96">
        <f>1/D338</f>
        <v>1.2674271229404308E-3</v>
      </c>
      <c r="N352" s="70"/>
      <c r="O352" s="70"/>
      <c r="Q352" s="54">
        <v>4</v>
      </c>
      <c r="R352" s="54">
        <f>O347</f>
        <v>3.5031297745716138E-2</v>
      </c>
      <c r="S352" s="54">
        <f>O353</f>
        <v>3.7419304163791141E-2</v>
      </c>
      <c r="T352" s="54">
        <f>O356</f>
        <v>8.441635559698785E-3</v>
      </c>
      <c r="U352" s="54">
        <v>0</v>
      </c>
      <c r="V352" s="54">
        <f>O361</f>
        <v>1.2808584344268941E-2</v>
      </c>
      <c r="X352" s="70">
        <v>5</v>
      </c>
      <c r="Y352" s="96" t="str">
        <f>AD309</f>
        <v>1,2,3,4,5</v>
      </c>
      <c r="Z352" s="95">
        <f>D338</f>
        <v>789</v>
      </c>
      <c r="AA352">
        <f>R351+U349+V352+S353</f>
        <v>8.3091844616250674E-2</v>
      </c>
    </row>
    <row r="353" spans="2:22" x14ac:dyDescent="0.25">
      <c r="B353" s="104"/>
      <c r="C353" s="101"/>
      <c r="D353" s="106"/>
      <c r="E353" s="104"/>
      <c r="L353" s="107" t="s">
        <v>188</v>
      </c>
      <c r="M353" s="96">
        <f>1/D334</f>
        <v>1.4204545454545455E-3</v>
      </c>
      <c r="N353" s="108">
        <f>SUM(M353:M353)</f>
        <v>1.4204545454545455E-3</v>
      </c>
      <c r="O353" s="107">
        <f>G346+N353</f>
        <v>3.7419304163791141E-2</v>
      </c>
      <c r="Q353" s="54">
        <v>5</v>
      </c>
      <c r="R353" s="54">
        <f>O350</f>
        <v>3.0287621934863122E-2</v>
      </c>
      <c r="S353" s="54">
        <f>O354</f>
        <v>1.485605590271814E-2</v>
      </c>
      <c r="T353" s="54">
        <f>O358</f>
        <v>3.506316092127644E-2</v>
      </c>
      <c r="U353" s="54">
        <f>O361</f>
        <v>1.2808584344268941E-2</v>
      </c>
      <c r="V353" s="54">
        <v>0</v>
      </c>
    </row>
    <row r="354" spans="2:22" x14ac:dyDescent="0.25">
      <c r="B354" s="104"/>
      <c r="C354" s="101"/>
      <c r="D354" s="106"/>
      <c r="E354" s="104"/>
      <c r="L354" s="107" t="s">
        <v>189</v>
      </c>
      <c r="M354" s="96">
        <f>1/D335</f>
        <v>9.8425196850393699E-4</v>
      </c>
      <c r="N354" s="108">
        <f>SUM(M354:M355)</f>
        <v>2.0413344209352265E-3</v>
      </c>
      <c r="O354" s="107">
        <f>H346+N354</f>
        <v>1.485605590271814E-2</v>
      </c>
    </row>
    <row r="355" spans="2:22" x14ac:dyDescent="0.25">
      <c r="B355" s="104"/>
      <c r="C355" s="101"/>
      <c r="D355" s="106"/>
      <c r="E355" s="106"/>
      <c r="L355" s="107"/>
      <c r="M355" s="96">
        <f>1/D337</f>
        <v>1.0570824524312897E-3</v>
      </c>
      <c r="N355" s="108"/>
      <c r="O355" s="107"/>
    </row>
    <row r="356" spans="2:22" x14ac:dyDescent="0.25">
      <c r="B356" s="102"/>
      <c r="C356" s="102"/>
      <c r="D356" s="102"/>
      <c r="E356" s="102"/>
      <c r="L356" s="107" t="s">
        <v>190</v>
      </c>
      <c r="M356" s="96">
        <f>1/D336</f>
        <v>1.0395010395010396E-3</v>
      </c>
      <c r="N356" s="107">
        <f>SUM(M356:M357)</f>
        <v>2.096583491932329E-3</v>
      </c>
      <c r="O356" s="107">
        <f>I346+N356</f>
        <v>8.441635559698785E-3</v>
      </c>
    </row>
    <row r="357" spans="2:22" x14ac:dyDescent="0.25">
      <c r="B357" s="203"/>
      <c r="C357" s="101"/>
      <c r="D357" s="104"/>
      <c r="E357" s="104"/>
      <c r="L357" s="107"/>
      <c r="M357" s="96">
        <f>1/D337</f>
        <v>1.0570824524312897E-3</v>
      </c>
      <c r="N357" s="107"/>
      <c r="O357" s="107"/>
    </row>
    <row r="358" spans="2:22" x14ac:dyDescent="0.25">
      <c r="B358" s="203"/>
      <c r="C358" s="101"/>
      <c r="D358" s="104"/>
      <c r="E358" s="104"/>
      <c r="L358" s="107" t="s">
        <v>191</v>
      </c>
      <c r="M358" s="96">
        <f>1/D334</f>
        <v>1.4204545454545455E-3</v>
      </c>
      <c r="N358" s="107">
        <f>SUM(M358:M360)</f>
        <v>3.7449641208262665E-3</v>
      </c>
      <c r="O358" s="107">
        <f>J346+N358</f>
        <v>3.506316092127644E-2</v>
      </c>
    </row>
    <row r="359" spans="2:22" x14ac:dyDescent="0.25">
      <c r="B359" s="203"/>
      <c r="C359" s="101"/>
      <c r="D359" s="104"/>
      <c r="E359" s="104"/>
      <c r="L359" s="107"/>
      <c r="M359" s="96">
        <f>1/D337</f>
        <v>1.0570824524312897E-3</v>
      </c>
      <c r="N359" s="107"/>
      <c r="O359" s="107"/>
    </row>
    <row r="360" spans="2:22" x14ac:dyDescent="0.25">
      <c r="B360" s="203"/>
      <c r="C360" s="101"/>
      <c r="D360" s="104"/>
      <c r="E360" s="104"/>
      <c r="L360" s="70"/>
      <c r="M360" s="96">
        <f>1/D338</f>
        <v>1.2674271229404308E-3</v>
      </c>
      <c r="N360" s="70"/>
      <c r="O360" s="70"/>
    </row>
    <row r="361" spans="2:22" x14ac:dyDescent="0.25">
      <c r="B361" s="203"/>
      <c r="C361" s="101"/>
      <c r="D361" s="104"/>
      <c r="E361" s="104"/>
      <c r="L361" s="107" t="s">
        <v>192</v>
      </c>
      <c r="M361" s="96">
        <f>1/D335</f>
        <v>9.8425196850393699E-4</v>
      </c>
      <c r="N361" s="107">
        <f>SUM(M361)</f>
        <v>9.8425196850393699E-4</v>
      </c>
      <c r="O361" s="107">
        <f>K346+N361</f>
        <v>1.2808584344268941E-2</v>
      </c>
    </row>
    <row r="362" spans="2:22" x14ac:dyDescent="0.25">
      <c r="B362" s="104"/>
      <c r="D362" s="101"/>
      <c r="E362" s="104"/>
      <c r="M362" s="11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22"/>
  <sheetViews>
    <sheetView topLeftCell="A116" workbookViewId="0">
      <selection activeCell="S154" sqref="S154"/>
    </sheetView>
  </sheetViews>
  <sheetFormatPr defaultRowHeight="15" x14ac:dyDescent="0.25"/>
  <cols>
    <col min="1" max="1" width="5.140625" customWidth="1"/>
    <col min="2" max="2" width="11" customWidth="1"/>
    <col min="3" max="3" width="20.7109375" customWidth="1"/>
    <col min="4" max="4" width="13.28515625" customWidth="1"/>
    <col min="5" max="5" width="12" customWidth="1"/>
    <col min="9" max="9" width="8.42578125" customWidth="1"/>
    <col min="10" max="10" width="10.7109375" customWidth="1"/>
    <col min="11" max="11" width="9.7109375" customWidth="1"/>
    <col min="16" max="16" width="9.140625" customWidth="1"/>
    <col min="24" max="24" width="13.5703125" customWidth="1"/>
    <col min="29" max="29" width="11" customWidth="1"/>
    <col min="37" max="37" width="12.28515625" bestFit="1" customWidth="1"/>
    <col min="41" max="41" width="10.140625" customWidth="1"/>
  </cols>
  <sheetData>
    <row r="2" spans="1:28" x14ac:dyDescent="0.25">
      <c r="B2" s="2">
        <v>1</v>
      </c>
      <c r="C2" s="2">
        <v>2</v>
      </c>
      <c r="D2" s="2">
        <v>3</v>
      </c>
      <c r="E2" s="2">
        <v>4</v>
      </c>
      <c r="F2" s="2">
        <v>5</v>
      </c>
      <c r="G2" s="88"/>
      <c r="H2" s="94" t="s">
        <v>9</v>
      </c>
      <c r="I2" s="94"/>
      <c r="J2" s="94" t="s">
        <v>10</v>
      </c>
      <c r="K2" s="94"/>
      <c r="L2" s="94" t="s">
        <v>11</v>
      </c>
      <c r="M2" s="94"/>
      <c r="N2" s="94" t="s">
        <v>12</v>
      </c>
      <c r="O2" s="94"/>
      <c r="P2" s="94" t="s">
        <v>13</v>
      </c>
      <c r="Q2" s="70"/>
      <c r="R2" s="94" t="s">
        <v>14</v>
      </c>
      <c r="S2" s="94"/>
      <c r="T2" s="94" t="s">
        <v>15</v>
      </c>
      <c r="U2" s="94"/>
      <c r="V2" s="94" t="s">
        <v>16</v>
      </c>
      <c r="W2" s="94"/>
      <c r="X2" s="94" t="s">
        <v>17</v>
      </c>
      <c r="Y2" s="94"/>
      <c r="Z2" s="94" t="s">
        <v>18</v>
      </c>
      <c r="AA2" s="70"/>
    </row>
    <row r="3" spans="1:28" x14ac:dyDescent="0.25">
      <c r="A3" s="49">
        <v>1</v>
      </c>
      <c r="B3" s="4">
        <v>0</v>
      </c>
      <c r="C3" s="4">
        <v>132</v>
      </c>
      <c r="D3" s="4">
        <v>217</v>
      </c>
      <c r="E3" s="4">
        <v>164</v>
      </c>
      <c r="F3" s="4">
        <v>58</v>
      </c>
      <c r="G3" s="89"/>
      <c r="H3" s="201">
        <v>2</v>
      </c>
      <c r="I3" s="201">
        <f>C4</f>
        <v>0</v>
      </c>
      <c r="J3" s="201">
        <v>1</v>
      </c>
      <c r="K3" s="201">
        <f>B3</f>
        <v>0</v>
      </c>
      <c r="L3" s="201">
        <v>2</v>
      </c>
      <c r="M3" s="201">
        <f>C4</f>
        <v>0</v>
      </c>
      <c r="N3" s="70">
        <v>4</v>
      </c>
      <c r="O3" s="201">
        <f>E6</f>
        <v>0</v>
      </c>
      <c r="P3" s="70">
        <v>2</v>
      </c>
      <c r="Q3" s="201">
        <f>C4</f>
        <v>0</v>
      </c>
      <c r="R3" s="201">
        <v>1</v>
      </c>
      <c r="S3" s="70">
        <f>B3</f>
        <v>0</v>
      </c>
      <c r="T3" s="201">
        <v>5</v>
      </c>
      <c r="U3" s="70">
        <f>F7</f>
        <v>0</v>
      </c>
      <c r="V3" s="201">
        <v>1</v>
      </c>
      <c r="W3" s="70">
        <f>B3</f>
        <v>0</v>
      </c>
      <c r="X3" s="201">
        <v>2</v>
      </c>
      <c r="Y3" s="70">
        <f>C4</f>
        <v>0</v>
      </c>
      <c r="Z3" s="201">
        <v>1</v>
      </c>
      <c r="AA3" s="70">
        <f>B3</f>
        <v>0</v>
      </c>
    </row>
    <row r="4" spans="1:28" x14ac:dyDescent="0.25">
      <c r="A4" s="49">
        <v>2</v>
      </c>
      <c r="B4" s="91">
        <v>132</v>
      </c>
      <c r="C4" s="91">
        <v>0</v>
      </c>
      <c r="D4" s="91">
        <v>290</v>
      </c>
      <c r="E4" s="91">
        <v>201</v>
      </c>
      <c r="F4" s="91">
        <v>79</v>
      </c>
      <c r="G4" s="89"/>
      <c r="H4" s="201">
        <v>4</v>
      </c>
      <c r="I4" s="201">
        <f>E4</f>
        <v>201</v>
      </c>
      <c r="J4" s="201">
        <v>5</v>
      </c>
      <c r="K4" s="201">
        <f>F3</f>
        <v>58</v>
      </c>
      <c r="L4" s="201">
        <v>5</v>
      </c>
      <c r="M4" s="201">
        <f>F4</f>
        <v>79</v>
      </c>
      <c r="N4" s="70">
        <v>1</v>
      </c>
      <c r="O4" s="201">
        <f>B6</f>
        <v>164</v>
      </c>
      <c r="P4" s="70">
        <v>5</v>
      </c>
      <c r="Q4" s="201">
        <f>F4</f>
        <v>79</v>
      </c>
      <c r="R4" s="201">
        <v>2</v>
      </c>
      <c r="S4" s="70">
        <f>C3</f>
        <v>132</v>
      </c>
      <c r="T4" s="201">
        <v>3</v>
      </c>
      <c r="U4" s="70">
        <f>D7</f>
        <v>303</v>
      </c>
      <c r="V4" s="201">
        <v>5</v>
      </c>
      <c r="W4" s="70">
        <f>F3</f>
        <v>58</v>
      </c>
      <c r="X4" s="201">
        <v>1</v>
      </c>
      <c r="Y4" s="70">
        <f>B4</f>
        <v>132</v>
      </c>
      <c r="Z4" s="201">
        <v>2</v>
      </c>
      <c r="AA4" s="70">
        <f>C3</f>
        <v>132</v>
      </c>
    </row>
    <row r="5" spans="1:28" x14ac:dyDescent="0.25">
      <c r="A5" s="49">
        <v>3</v>
      </c>
      <c r="B5" s="42">
        <v>217</v>
      </c>
      <c r="C5" s="42">
        <v>290</v>
      </c>
      <c r="D5" s="42">
        <v>0</v>
      </c>
      <c r="E5" s="42">
        <v>113</v>
      </c>
      <c r="F5" s="42">
        <v>303</v>
      </c>
      <c r="G5" s="89"/>
      <c r="H5" s="201">
        <v>5</v>
      </c>
      <c r="I5" s="201">
        <f>F6</f>
        <v>196</v>
      </c>
      <c r="J5" s="201">
        <v>3</v>
      </c>
      <c r="K5" s="201">
        <f>D7</f>
        <v>303</v>
      </c>
      <c r="L5" s="201">
        <v>1</v>
      </c>
      <c r="M5" s="201">
        <f>B7</f>
        <v>58</v>
      </c>
      <c r="N5" s="70">
        <v>3</v>
      </c>
      <c r="O5" s="201">
        <f>D3</f>
        <v>217</v>
      </c>
      <c r="P5" s="70">
        <v>3</v>
      </c>
      <c r="Q5" s="201">
        <f>D7</f>
        <v>303</v>
      </c>
      <c r="R5" s="201">
        <v>4</v>
      </c>
      <c r="S5" s="70">
        <f>E4</f>
        <v>201</v>
      </c>
      <c r="T5" s="201">
        <v>4</v>
      </c>
      <c r="U5" s="70">
        <f>E5</f>
        <v>113</v>
      </c>
      <c r="V5" s="201">
        <v>4</v>
      </c>
      <c r="W5" s="70">
        <f>E7</f>
        <v>196</v>
      </c>
      <c r="X5" s="201">
        <v>5</v>
      </c>
      <c r="Y5" s="70">
        <f>F3</f>
        <v>58</v>
      </c>
      <c r="Z5" s="201">
        <v>3</v>
      </c>
      <c r="AA5" s="70">
        <f>D4</f>
        <v>290</v>
      </c>
    </row>
    <row r="6" spans="1:28" x14ac:dyDescent="0.25">
      <c r="A6" s="49">
        <v>4</v>
      </c>
      <c r="B6" s="91">
        <v>164</v>
      </c>
      <c r="C6" s="91">
        <v>201</v>
      </c>
      <c r="D6" s="91">
        <v>113</v>
      </c>
      <c r="E6" s="91">
        <v>0</v>
      </c>
      <c r="F6" s="91">
        <v>196</v>
      </c>
      <c r="G6" s="89"/>
      <c r="H6" s="201">
        <v>1</v>
      </c>
      <c r="I6" s="201">
        <f>B7</f>
        <v>58</v>
      </c>
      <c r="J6" s="201">
        <v>4</v>
      </c>
      <c r="K6" s="201">
        <f>E5</f>
        <v>113</v>
      </c>
      <c r="L6" s="201">
        <v>3</v>
      </c>
      <c r="M6" s="201">
        <f>D3</f>
        <v>217</v>
      </c>
      <c r="N6" s="70">
        <v>5</v>
      </c>
      <c r="O6" s="201">
        <f>F5</f>
        <v>303</v>
      </c>
      <c r="P6" s="70">
        <v>1</v>
      </c>
      <c r="Q6" s="201">
        <f>B5</f>
        <v>217</v>
      </c>
      <c r="R6" s="201">
        <v>5</v>
      </c>
      <c r="S6" s="70">
        <f>F6</f>
        <v>196</v>
      </c>
      <c r="T6" s="201">
        <v>2</v>
      </c>
      <c r="U6" s="70">
        <f>C6</f>
        <v>201</v>
      </c>
      <c r="V6" s="201">
        <v>2</v>
      </c>
      <c r="W6" s="70">
        <f>C6</f>
        <v>201</v>
      </c>
      <c r="X6" s="201">
        <v>3</v>
      </c>
      <c r="Y6" s="70">
        <f>D7</f>
        <v>303</v>
      </c>
      <c r="Z6" s="201">
        <v>5</v>
      </c>
      <c r="AA6" s="70">
        <f>F5</f>
        <v>303</v>
      </c>
    </row>
    <row r="7" spans="1:28" x14ac:dyDescent="0.25">
      <c r="A7" s="49">
        <v>5</v>
      </c>
      <c r="B7" s="42">
        <v>58</v>
      </c>
      <c r="C7" s="42">
        <v>79</v>
      </c>
      <c r="D7" s="42">
        <v>303</v>
      </c>
      <c r="E7" s="42">
        <v>196</v>
      </c>
      <c r="F7" s="42">
        <v>0</v>
      </c>
      <c r="G7" s="89"/>
      <c r="H7" s="201">
        <v>3</v>
      </c>
      <c r="I7" s="201">
        <f>D3</f>
        <v>217</v>
      </c>
      <c r="J7" s="201">
        <v>2</v>
      </c>
      <c r="K7" s="201">
        <f>C6</f>
        <v>201</v>
      </c>
      <c r="L7" s="201">
        <v>4</v>
      </c>
      <c r="M7" s="201">
        <f>E5</f>
        <v>113</v>
      </c>
      <c r="N7" s="70">
        <v>2</v>
      </c>
      <c r="O7" s="201">
        <f>C7</f>
        <v>79</v>
      </c>
      <c r="P7" s="70">
        <v>4</v>
      </c>
      <c r="Q7" s="201">
        <f>E3</f>
        <v>164</v>
      </c>
      <c r="R7" s="201">
        <v>3</v>
      </c>
      <c r="S7" s="201">
        <f>D7</f>
        <v>303</v>
      </c>
      <c r="T7" s="201">
        <v>1</v>
      </c>
      <c r="U7" s="70">
        <f>B4</f>
        <v>132</v>
      </c>
      <c r="V7" s="201">
        <v>3</v>
      </c>
      <c r="W7" s="70">
        <f>D4</f>
        <v>290</v>
      </c>
      <c r="X7" s="201">
        <v>4</v>
      </c>
      <c r="Y7" s="70">
        <f>E5</f>
        <v>113</v>
      </c>
      <c r="Z7" s="201">
        <v>4</v>
      </c>
      <c r="AA7" s="70">
        <f>E7</f>
        <v>196</v>
      </c>
    </row>
    <row r="8" spans="1:28" x14ac:dyDescent="0.25">
      <c r="A8" s="90"/>
      <c r="B8" s="89"/>
      <c r="C8" s="89"/>
      <c r="D8" s="89"/>
      <c r="E8" s="89"/>
      <c r="F8" s="89"/>
      <c r="G8" s="89"/>
      <c r="H8" s="201">
        <v>2</v>
      </c>
      <c r="I8" s="70">
        <f>C5</f>
        <v>290</v>
      </c>
      <c r="J8" s="201">
        <v>1</v>
      </c>
      <c r="K8" s="70">
        <f>B4</f>
        <v>132</v>
      </c>
      <c r="L8" s="201">
        <v>2</v>
      </c>
      <c r="M8" s="70">
        <f>C6</f>
        <v>201</v>
      </c>
      <c r="N8" s="70">
        <v>4</v>
      </c>
      <c r="O8" s="70">
        <f>E4</f>
        <v>201</v>
      </c>
      <c r="P8" s="70">
        <v>2</v>
      </c>
      <c r="Q8" s="70">
        <f>C6</f>
        <v>201</v>
      </c>
      <c r="R8" s="201">
        <v>1</v>
      </c>
      <c r="S8" s="70">
        <f>B5</f>
        <v>217</v>
      </c>
      <c r="T8" s="201">
        <v>5</v>
      </c>
      <c r="U8" s="70">
        <f>F3</f>
        <v>58</v>
      </c>
      <c r="V8" s="201">
        <v>1</v>
      </c>
      <c r="W8" s="70">
        <f>B5</f>
        <v>217</v>
      </c>
      <c r="X8" s="201">
        <v>2</v>
      </c>
      <c r="Y8" s="70">
        <f>C6</f>
        <v>201</v>
      </c>
      <c r="Z8" s="201">
        <v>1</v>
      </c>
      <c r="AA8" s="70">
        <f>B6</f>
        <v>164</v>
      </c>
    </row>
    <row r="9" spans="1:28" x14ac:dyDescent="0.25">
      <c r="A9" s="90"/>
      <c r="B9" s="89"/>
      <c r="C9" s="89"/>
      <c r="D9" s="89"/>
      <c r="E9" s="89"/>
      <c r="F9" s="89"/>
      <c r="G9" s="89"/>
      <c r="H9" s="139"/>
      <c r="I9" s="139">
        <f>SUM(I3:I8)</f>
        <v>962</v>
      </c>
      <c r="J9" s="139"/>
      <c r="K9" s="139">
        <f>SUM(K3:K8)</f>
        <v>807</v>
      </c>
      <c r="L9" s="139"/>
      <c r="M9" s="139">
        <f>SUM(M3:M8)</f>
        <v>668</v>
      </c>
      <c r="N9" s="139"/>
      <c r="O9" s="139">
        <f>SUM(O3:O8)</f>
        <v>964</v>
      </c>
      <c r="P9" s="139"/>
      <c r="Q9" s="139">
        <f>SUM(Q3:Q8)</f>
        <v>964</v>
      </c>
      <c r="R9" s="139"/>
      <c r="S9" s="139">
        <f>SUM(S3:S8)</f>
        <v>1049</v>
      </c>
      <c r="T9" s="95"/>
      <c r="U9" s="139">
        <f>SUM(U3:U8)</f>
        <v>807</v>
      </c>
      <c r="V9" s="95"/>
      <c r="W9" s="139">
        <f>SUM(W3:W8)</f>
        <v>962</v>
      </c>
      <c r="X9" s="95"/>
      <c r="Y9" s="139">
        <f>SUM(Y3:Y8)</f>
        <v>807</v>
      </c>
      <c r="Z9" s="95"/>
      <c r="AA9" s="139">
        <f>SUM(AA3:AA8)</f>
        <v>1085</v>
      </c>
      <c r="AB9">
        <f>MIN(I9:AA9)</f>
        <v>668</v>
      </c>
    </row>
    <row r="10" spans="1:28" x14ac:dyDescent="0.25">
      <c r="B10" s="92" t="s">
        <v>193</v>
      </c>
      <c r="C10" s="89"/>
      <c r="G10" s="89"/>
      <c r="H10" s="214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6"/>
    </row>
    <row r="11" spans="1:28" ht="21" x14ac:dyDescent="0.35">
      <c r="A11" s="89"/>
      <c r="C11" s="97"/>
      <c r="G11" s="89"/>
      <c r="H11" s="70" t="s">
        <v>25</v>
      </c>
      <c r="I11" s="70"/>
      <c r="J11" s="70" t="s">
        <v>26</v>
      </c>
      <c r="K11" s="70"/>
      <c r="L11" s="70" t="s">
        <v>27</v>
      </c>
      <c r="M11" s="70"/>
      <c r="N11" s="70" t="s">
        <v>28</v>
      </c>
      <c r="O11" s="70"/>
      <c r="P11" s="70" t="s">
        <v>39</v>
      </c>
      <c r="Q11" s="70"/>
      <c r="R11" s="70" t="s">
        <v>40</v>
      </c>
      <c r="S11" s="70"/>
      <c r="T11" s="70" t="s">
        <v>41</v>
      </c>
      <c r="U11" s="70"/>
      <c r="V11" s="70" t="s">
        <v>42</v>
      </c>
      <c r="W11" s="70"/>
      <c r="X11" s="70" t="s">
        <v>43</v>
      </c>
      <c r="Y11" s="70"/>
      <c r="Z11" s="70" t="s">
        <v>44</v>
      </c>
      <c r="AA11" s="70"/>
    </row>
    <row r="12" spans="1:28" x14ac:dyDescent="0.25">
      <c r="A12" s="89"/>
      <c r="B12" s="92"/>
      <c r="G12" s="89"/>
      <c r="H12" s="201">
        <v>2</v>
      </c>
      <c r="I12" s="70">
        <f>C4</f>
        <v>0</v>
      </c>
      <c r="J12" s="201">
        <v>5</v>
      </c>
      <c r="K12" s="201">
        <f>F7</f>
        <v>0</v>
      </c>
      <c r="L12" s="201">
        <v>3</v>
      </c>
      <c r="M12" s="201">
        <f>D5</f>
        <v>0</v>
      </c>
      <c r="N12" s="201">
        <v>3</v>
      </c>
      <c r="O12" s="201">
        <f>D5</f>
        <v>0</v>
      </c>
      <c r="P12" s="201">
        <v>1</v>
      </c>
      <c r="Q12" s="201">
        <f>B3</f>
        <v>0</v>
      </c>
      <c r="R12" s="201">
        <v>3</v>
      </c>
      <c r="S12" s="201">
        <f>D5</f>
        <v>0</v>
      </c>
      <c r="T12" s="201">
        <v>1</v>
      </c>
      <c r="U12" s="70">
        <f>B3</f>
        <v>0</v>
      </c>
      <c r="V12" s="201">
        <v>5</v>
      </c>
      <c r="W12" s="70">
        <f>F7</f>
        <v>0</v>
      </c>
      <c r="X12" s="201">
        <v>5</v>
      </c>
      <c r="Y12" s="70">
        <f>F7</f>
        <v>0</v>
      </c>
      <c r="Z12" s="201">
        <v>5</v>
      </c>
      <c r="AA12" s="70">
        <f>F7</f>
        <v>0</v>
      </c>
    </row>
    <row r="13" spans="1:28" x14ac:dyDescent="0.25">
      <c r="A13" s="89"/>
      <c r="B13" s="92"/>
      <c r="G13" s="38"/>
      <c r="H13" s="201">
        <v>1</v>
      </c>
      <c r="I13" s="70">
        <f>B4</f>
        <v>132</v>
      </c>
      <c r="J13" s="201">
        <v>2</v>
      </c>
      <c r="K13" s="201">
        <f>C7</f>
        <v>79</v>
      </c>
      <c r="L13" s="201">
        <v>2</v>
      </c>
      <c r="M13" s="201">
        <f>C5</f>
        <v>290</v>
      </c>
      <c r="N13" s="201">
        <v>4</v>
      </c>
      <c r="O13" s="201">
        <f>E5</f>
        <v>113</v>
      </c>
      <c r="P13" s="201">
        <v>2</v>
      </c>
      <c r="Q13" s="201">
        <f>C3</f>
        <v>132</v>
      </c>
      <c r="R13" s="201">
        <v>2</v>
      </c>
      <c r="S13" s="201">
        <f>C5</f>
        <v>290</v>
      </c>
      <c r="T13" s="201">
        <v>5</v>
      </c>
      <c r="U13" s="70">
        <f>F3</f>
        <v>58</v>
      </c>
      <c r="V13" s="201">
        <v>3</v>
      </c>
      <c r="W13" s="70">
        <f>D7</f>
        <v>303</v>
      </c>
      <c r="X13" s="201">
        <v>3</v>
      </c>
      <c r="Y13" s="70">
        <f>D7</f>
        <v>303</v>
      </c>
      <c r="Z13" s="201">
        <v>1</v>
      </c>
      <c r="AA13" s="70">
        <f>B7</f>
        <v>58</v>
      </c>
    </row>
    <row r="14" spans="1:28" x14ac:dyDescent="0.25">
      <c r="A14" s="89"/>
      <c r="B14" s="92"/>
      <c r="G14" s="38"/>
      <c r="H14" s="201">
        <v>5</v>
      </c>
      <c r="I14" s="70">
        <f>F3</f>
        <v>58</v>
      </c>
      <c r="J14" s="201">
        <v>4</v>
      </c>
      <c r="K14" s="201">
        <f>E4</f>
        <v>201</v>
      </c>
      <c r="L14" s="201">
        <v>1</v>
      </c>
      <c r="M14" s="201">
        <f>B4</f>
        <v>132</v>
      </c>
      <c r="N14" s="201">
        <v>1</v>
      </c>
      <c r="O14" s="201">
        <f>B6</f>
        <v>164</v>
      </c>
      <c r="P14" s="201">
        <v>3</v>
      </c>
      <c r="Q14" s="201">
        <f>D4</f>
        <v>290</v>
      </c>
      <c r="R14" s="201">
        <v>5</v>
      </c>
      <c r="S14" s="201">
        <f>F4</f>
        <v>79</v>
      </c>
      <c r="T14" s="201">
        <v>3</v>
      </c>
      <c r="U14" s="70">
        <f>D7</f>
        <v>303</v>
      </c>
      <c r="V14" s="201">
        <v>1</v>
      </c>
      <c r="W14" s="70">
        <f>B5</f>
        <v>217</v>
      </c>
      <c r="X14" s="201">
        <v>2</v>
      </c>
      <c r="Y14" s="70">
        <f>C5</f>
        <v>290</v>
      </c>
      <c r="Z14" s="201">
        <v>3</v>
      </c>
      <c r="AA14" s="70">
        <f>D3</f>
        <v>217</v>
      </c>
    </row>
    <row r="15" spans="1:28" x14ac:dyDescent="0.25">
      <c r="A15" s="90"/>
      <c r="B15" s="38"/>
      <c r="C15" s="38"/>
      <c r="D15" s="38"/>
      <c r="E15" s="38"/>
      <c r="F15" s="38"/>
      <c r="G15" s="38"/>
      <c r="H15" s="201">
        <v>3</v>
      </c>
      <c r="I15" s="70">
        <f>D7</f>
        <v>303</v>
      </c>
      <c r="J15" s="201">
        <v>1</v>
      </c>
      <c r="K15" s="96">
        <f>B6</f>
        <v>164</v>
      </c>
      <c r="L15" s="201">
        <v>5</v>
      </c>
      <c r="M15" s="96">
        <f>F3</f>
        <v>58</v>
      </c>
      <c r="N15" s="201">
        <v>2</v>
      </c>
      <c r="O15" s="96">
        <f>C3</f>
        <v>132</v>
      </c>
      <c r="P15" s="201">
        <v>5</v>
      </c>
      <c r="Q15" s="201">
        <f>F5</f>
        <v>303</v>
      </c>
      <c r="R15" s="201">
        <v>1</v>
      </c>
      <c r="S15" s="201">
        <f>B7</f>
        <v>58</v>
      </c>
      <c r="T15" s="201">
        <v>2</v>
      </c>
      <c r="U15" s="70">
        <f>C5</f>
        <v>290</v>
      </c>
      <c r="V15" s="201">
        <v>2</v>
      </c>
      <c r="W15" s="70">
        <f>C3</f>
        <v>132</v>
      </c>
      <c r="X15" s="201">
        <v>4</v>
      </c>
      <c r="Y15" s="70">
        <f>E4</f>
        <v>201</v>
      </c>
      <c r="Z15" s="201">
        <v>2</v>
      </c>
      <c r="AA15" s="70">
        <f>C5</f>
        <v>290</v>
      </c>
    </row>
    <row r="16" spans="1:28" x14ac:dyDescent="0.25">
      <c r="A16" s="90"/>
      <c r="B16" s="38"/>
      <c r="C16" s="38"/>
      <c r="D16" s="38"/>
      <c r="E16" s="38"/>
      <c r="F16" s="38"/>
      <c r="G16" s="38"/>
      <c r="H16" s="201">
        <v>4</v>
      </c>
      <c r="I16" s="70">
        <f>E5</f>
        <v>113</v>
      </c>
      <c r="J16" s="201">
        <v>3</v>
      </c>
      <c r="K16" s="96">
        <f>D3</f>
        <v>217</v>
      </c>
      <c r="L16" s="201">
        <v>4</v>
      </c>
      <c r="M16" s="96">
        <f>E7</f>
        <v>196</v>
      </c>
      <c r="N16" s="201">
        <v>5</v>
      </c>
      <c r="O16" s="96">
        <f>F4</f>
        <v>79</v>
      </c>
      <c r="P16" s="201">
        <v>4</v>
      </c>
      <c r="Q16" s="96">
        <f>E7</f>
        <v>196</v>
      </c>
      <c r="R16" s="201">
        <v>4</v>
      </c>
      <c r="S16" s="201">
        <f>E3</f>
        <v>164</v>
      </c>
      <c r="T16" s="201">
        <v>4</v>
      </c>
      <c r="U16" s="70">
        <f>E4</f>
        <v>201</v>
      </c>
      <c r="V16" s="201">
        <v>4</v>
      </c>
      <c r="W16" s="70">
        <f>E4</f>
        <v>201</v>
      </c>
      <c r="X16" s="201">
        <v>1</v>
      </c>
      <c r="Y16" s="70">
        <f>B6</f>
        <v>164</v>
      </c>
      <c r="Z16" s="201">
        <v>4</v>
      </c>
      <c r="AA16" s="70">
        <f>E4</f>
        <v>201</v>
      </c>
    </row>
    <row r="17" spans="8:28" x14ac:dyDescent="0.25">
      <c r="H17" s="201">
        <v>2</v>
      </c>
      <c r="I17" s="70">
        <f>C6</f>
        <v>201</v>
      </c>
      <c r="J17" s="201">
        <v>5</v>
      </c>
      <c r="K17" s="70">
        <f>F5</f>
        <v>303</v>
      </c>
      <c r="L17" s="201">
        <v>3</v>
      </c>
      <c r="M17" s="70">
        <f>D6</f>
        <v>113</v>
      </c>
      <c r="N17" s="201">
        <v>3</v>
      </c>
      <c r="O17" s="70">
        <f>D7</f>
        <v>303</v>
      </c>
      <c r="P17" s="201">
        <v>1</v>
      </c>
      <c r="Q17" s="70">
        <f>B6</f>
        <v>164</v>
      </c>
      <c r="R17" s="201">
        <v>3</v>
      </c>
      <c r="S17" s="70">
        <f>D6</f>
        <v>113</v>
      </c>
      <c r="T17" s="201">
        <v>1</v>
      </c>
      <c r="U17" s="70">
        <f>B6</f>
        <v>164</v>
      </c>
      <c r="V17" s="201">
        <v>5</v>
      </c>
      <c r="W17" s="70">
        <f>F6</f>
        <v>196</v>
      </c>
      <c r="X17" s="201">
        <v>5</v>
      </c>
      <c r="Y17" s="70">
        <f>F3</f>
        <v>58</v>
      </c>
      <c r="Z17" s="201">
        <v>5</v>
      </c>
      <c r="AA17" s="70">
        <f>F6</f>
        <v>196</v>
      </c>
    </row>
    <row r="18" spans="8:28" x14ac:dyDescent="0.25">
      <c r="H18" s="95"/>
      <c r="I18" s="139">
        <f>SUM(I12:I17)</f>
        <v>807</v>
      </c>
      <c r="J18" s="95"/>
      <c r="K18" s="139">
        <f>SUM(K12:K17)</f>
        <v>964</v>
      </c>
      <c r="L18" s="95"/>
      <c r="M18" s="139">
        <f>SUM(M12:M17)</f>
        <v>789</v>
      </c>
      <c r="N18" s="95"/>
      <c r="O18" s="139">
        <f>SUM(O12:O17)</f>
        <v>791</v>
      </c>
      <c r="P18" s="95"/>
      <c r="Q18" s="139">
        <f>SUM(Q12:Q17)</f>
        <v>1085</v>
      </c>
      <c r="R18" s="95"/>
      <c r="S18" s="139">
        <f>SUM(S12:S17)</f>
        <v>704</v>
      </c>
      <c r="T18" s="95"/>
      <c r="U18" s="139">
        <f>SUM(U12:U17)</f>
        <v>1016</v>
      </c>
      <c r="V18" s="95"/>
      <c r="W18" s="139">
        <f>SUM(W12:W17)</f>
        <v>1049</v>
      </c>
      <c r="X18" s="95"/>
      <c r="Y18" s="139">
        <f>SUM(Y12:Y17)</f>
        <v>1016</v>
      </c>
      <c r="Z18" s="95"/>
      <c r="AA18" s="139">
        <f>SUM(AA12:AA17)</f>
        <v>962</v>
      </c>
      <c r="AB18">
        <f>MIN(I18:AA18)</f>
        <v>704</v>
      </c>
    </row>
    <row r="19" spans="8:28" x14ac:dyDescent="0.25">
      <c r="H19" s="211"/>
      <c r="I19" s="21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212"/>
      <c r="Z19" s="212"/>
      <c r="AA19" s="213"/>
    </row>
    <row r="20" spans="8:28" x14ac:dyDescent="0.25">
      <c r="H20" s="211" t="s">
        <v>45</v>
      </c>
      <c r="I20" s="213"/>
      <c r="J20" s="70" t="s">
        <v>46</v>
      </c>
      <c r="K20" s="70"/>
      <c r="L20" s="70" t="s">
        <v>47</v>
      </c>
      <c r="M20" s="70"/>
      <c r="N20" s="70" t="s">
        <v>48</v>
      </c>
      <c r="O20" s="70"/>
      <c r="P20" s="70" t="s">
        <v>49</v>
      </c>
      <c r="Q20" s="70"/>
      <c r="R20" s="70" t="s">
        <v>50</v>
      </c>
      <c r="S20" s="70"/>
      <c r="T20" s="70" t="s">
        <v>51</v>
      </c>
      <c r="U20" s="70"/>
      <c r="V20" s="70" t="s">
        <v>52</v>
      </c>
      <c r="W20" s="70"/>
      <c r="X20" s="70" t="s">
        <v>53</v>
      </c>
      <c r="Y20" s="70"/>
      <c r="Z20" s="70" t="s">
        <v>54</v>
      </c>
      <c r="AA20" s="70"/>
    </row>
    <row r="21" spans="8:28" x14ac:dyDescent="0.25">
      <c r="H21" s="201">
        <v>4</v>
      </c>
      <c r="I21" s="70">
        <f>E6</f>
        <v>0</v>
      </c>
      <c r="J21" s="201">
        <v>1</v>
      </c>
      <c r="K21" s="70">
        <f>B3</f>
        <v>0</v>
      </c>
      <c r="L21" s="201">
        <v>4</v>
      </c>
      <c r="M21" s="70">
        <f>E6</f>
        <v>0</v>
      </c>
      <c r="N21" s="201">
        <v>3</v>
      </c>
      <c r="O21" s="70">
        <f>D5</f>
        <v>0</v>
      </c>
      <c r="P21" s="201">
        <v>1</v>
      </c>
      <c r="Q21" s="70">
        <f>B3</f>
        <v>0</v>
      </c>
      <c r="R21" s="201">
        <v>3</v>
      </c>
      <c r="S21" s="70">
        <f>D5</f>
        <v>0</v>
      </c>
      <c r="T21" s="201">
        <v>4</v>
      </c>
      <c r="U21" s="70">
        <f>E6</f>
        <v>0</v>
      </c>
      <c r="V21" s="201">
        <v>1</v>
      </c>
      <c r="W21" s="70">
        <f>B3</f>
        <v>0</v>
      </c>
      <c r="X21" s="201">
        <v>4</v>
      </c>
      <c r="Y21" s="70">
        <f>E6</f>
        <v>0</v>
      </c>
      <c r="Z21" s="201">
        <v>2</v>
      </c>
      <c r="AA21" s="70">
        <f>C4</f>
        <v>0</v>
      </c>
    </row>
    <row r="22" spans="8:28" x14ac:dyDescent="0.25">
      <c r="H22" s="201">
        <v>5</v>
      </c>
      <c r="I22" s="70">
        <f>F6</f>
        <v>196</v>
      </c>
      <c r="J22" s="201">
        <v>3</v>
      </c>
      <c r="K22" s="70">
        <f>D3</f>
        <v>217</v>
      </c>
      <c r="L22" s="201">
        <v>1</v>
      </c>
      <c r="N22" s="201">
        <v>5</v>
      </c>
      <c r="O22" s="70">
        <f>F5</f>
        <v>303</v>
      </c>
      <c r="P22" s="201">
        <v>3</v>
      </c>
      <c r="Q22" s="70">
        <f>D3</f>
        <v>217</v>
      </c>
      <c r="R22" s="201">
        <v>4</v>
      </c>
      <c r="S22" s="70">
        <f>E5</f>
        <v>113</v>
      </c>
      <c r="T22" s="201">
        <v>5</v>
      </c>
      <c r="U22" s="70">
        <f>F6</f>
        <v>196</v>
      </c>
      <c r="V22" s="201">
        <v>4</v>
      </c>
      <c r="W22" s="70">
        <f>E3</f>
        <v>164</v>
      </c>
      <c r="X22" s="201">
        <v>5</v>
      </c>
      <c r="Y22" s="70">
        <f>F6</f>
        <v>196</v>
      </c>
      <c r="Z22" s="201">
        <v>5</v>
      </c>
      <c r="AA22" s="70">
        <f>F4</f>
        <v>79</v>
      </c>
    </row>
    <row r="23" spans="8:28" x14ac:dyDescent="0.25">
      <c r="H23" s="201">
        <v>3</v>
      </c>
      <c r="I23" s="70">
        <f>D7</f>
        <v>303</v>
      </c>
      <c r="J23" s="201">
        <v>2</v>
      </c>
      <c r="K23" s="70">
        <f>C5</f>
        <v>290</v>
      </c>
      <c r="L23" s="201">
        <v>5</v>
      </c>
      <c r="M23" s="70">
        <f>F3</f>
        <v>58</v>
      </c>
      <c r="N23" s="201">
        <v>2</v>
      </c>
      <c r="O23" s="70">
        <f>C7</f>
        <v>79</v>
      </c>
      <c r="P23" s="201">
        <v>4</v>
      </c>
      <c r="Q23" s="70">
        <f>E5</f>
        <v>113</v>
      </c>
      <c r="R23" s="201">
        <v>1</v>
      </c>
      <c r="S23" s="70">
        <f>B6</f>
        <v>164</v>
      </c>
      <c r="T23" s="201">
        <v>3</v>
      </c>
      <c r="U23" s="70">
        <f>D7</f>
        <v>303</v>
      </c>
      <c r="V23" s="201">
        <v>3</v>
      </c>
      <c r="W23" s="70">
        <f>D6</f>
        <v>113</v>
      </c>
      <c r="X23" s="201">
        <v>3</v>
      </c>
      <c r="Y23" s="70">
        <f>D7</f>
        <v>303</v>
      </c>
      <c r="Z23" s="201">
        <v>3</v>
      </c>
      <c r="AA23" s="70">
        <f>D7</f>
        <v>303</v>
      </c>
    </row>
    <row r="24" spans="8:28" x14ac:dyDescent="0.25">
      <c r="H24" s="201">
        <v>2</v>
      </c>
      <c r="I24" s="70">
        <f>C5</f>
        <v>290</v>
      </c>
      <c r="J24" s="201">
        <v>5</v>
      </c>
      <c r="K24" s="70">
        <f>F4</f>
        <v>79</v>
      </c>
      <c r="L24" s="201">
        <v>3</v>
      </c>
      <c r="M24" s="70">
        <f>D7</f>
        <v>303</v>
      </c>
      <c r="N24" s="201">
        <v>1</v>
      </c>
      <c r="O24" s="70">
        <f>B4</f>
        <v>132</v>
      </c>
      <c r="P24" s="201">
        <v>2</v>
      </c>
      <c r="Q24" s="70">
        <f>C6</f>
        <v>201</v>
      </c>
      <c r="R24" s="201">
        <v>5</v>
      </c>
      <c r="S24" s="70">
        <f>F3</f>
        <v>58</v>
      </c>
      <c r="T24" s="201">
        <v>2</v>
      </c>
      <c r="U24" s="70">
        <f>C5</f>
        <v>290</v>
      </c>
      <c r="V24" s="201">
        <v>5</v>
      </c>
      <c r="W24" s="70">
        <f>F5</f>
        <v>303</v>
      </c>
      <c r="X24" s="201">
        <v>1</v>
      </c>
      <c r="Y24" s="70">
        <f>B5</f>
        <v>217</v>
      </c>
      <c r="Z24" s="201">
        <v>4</v>
      </c>
      <c r="AA24" s="70">
        <f>E5</f>
        <v>113</v>
      </c>
    </row>
    <row r="25" spans="8:28" x14ac:dyDescent="0.25">
      <c r="H25" s="201">
        <v>1</v>
      </c>
      <c r="I25" s="70">
        <f>B4</f>
        <v>132</v>
      </c>
      <c r="J25" s="201">
        <v>4</v>
      </c>
      <c r="K25" s="70">
        <f>E7</f>
        <v>196</v>
      </c>
      <c r="L25" s="201">
        <v>2</v>
      </c>
      <c r="M25" s="70">
        <f>C5</f>
        <v>290</v>
      </c>
      <c r="N25" s="201">
        <v>4</v>
      </c>
      <c r="O25" s="70">
        <f>E3</f>
        <v>164</v>
      </c>
      <c r="P25" s="201">
        <v>5</v>
      </c>
      <c r="Q25" s="70">
        <f>F4</f>
        <v>79</v>
      </c>
      <c r="R25" s="201">
        <v>2</v>
      </c>
      <c r="S25" s="70">
        <f>C7</f>
        <v>79</v>
      </c>
      <c r="T25" s="201">
        <v>1</v>
      </c>
      <c r="U25" s="70">
        <f>B4</f>
        <v>132</v>
      </c>
      <c r="V25" s="201">
        <v>2</v>
      </c>
      <c r="W25" s="70">
        <f>C7</f>
        <v>79</v>
      </c>
      <c r="X25" s="201">
        <v>2</v>
      </c>
      <c r="Y25" s="70">
        <f>C3</f>
        <v>132</v>
      </c>
      <c r="Z25" s="201">
        <v>1</v>
      </c>
      <c r="AA25" s="70">
        <f>B6</f>
        <v>164</v>
      </c>
    </row>
    <row r="26" spans="8:28" x14ac:dyDescent="0.25">
      <c r="H26" s="201">
        <v>4</v>
      </c>
      <c r="I26" s="70">
        <f>E3</f>
        <v>164</v>
      </c>
      <c r="J26" s="201">
        <v>1</v>
      </c>
      <c r="K26" s="70">
        <f>B6</f>
        <v>164</v>
      </c>
      <c r="L26" s="201">
        <v>4</v>
      </c>
      <c r="M26" s="70">
        <f>E4</f>
        <v>201</v>
      </c>
      <c r="N26" s="201">
        <v>3</v>
      </c>
      <c r="O26" s="70">
        <f>D6</f>
        <v>113</v>
      </c>
      <c r="P26" s="201">
        <v>1</v>
      </c>
      <c r="Q26" s="70">
        <f>B7</f>
        <v>58</v>
      </c>
      <c r="R26" s="201">
        <v>3</v>
      </c>
      <c r="S26" s="70">
        <f>D4</f>
        <v>290</v>
      </c>
      <c r="T26" s="201">
        <v>4</v>
      </c>
      <c r="U26" s="70">
        <f>E3</f>
        <v>164</v>
      </c>
      <c r="V26" s="201">
        <v>1</v>
      </c>
      <c r="W26" s="70">
        <f>B4</f>
        <v>132</v>
      </c>
      <c r="X26" s="201">
        <v>4</v>
      </c>
      <c r="Y26" s="70">
        <f>E4</f>
        <v>201</v>
      </c>
      <c r="Z26" s="201">
        <v>2</v>
      </c>
      <c r="AA26" s="70">
        <f>C3</f>
        <v>132</v>
      </c>
    </row>
    <row r="27" spans="8:28" x14ac:dyDescent="0.25">
      <c r="H27" s="95"/>
      <c r="I27" s="139">
        <f>SUM(I21:I26)</f>
        <v>1085</v>
      </c>
      <c r="J27" s="95"/>
      <c r="K27" s="139">
        <f>SUM(K21:K26)</f>
        <v>946</v>
      </c>
      <c r="L27" s="95"/>
      <c r="M27" s="139">
        <f>SUM(M21:M26)</f>
        <v>852</v>
      </c>
      <c r="N27" s="95"/>
      <c r="O27" s="139">
        <f>SUM(O21:O26)</f>
        <v>791</v>
      </c>
      <c r="P27" s="95"/>
      <c r="Q27" s="139">
        <f>SUM(Q21:Q26)</f>
        <v>668</v>
      </c>
      <c r="R27" s="95"/>
      <c r="S27" s="139">
        <f>SUM(S21:S26)</f>
        <v>704</v>
      </c>
      <c r="T27" s="95"/>
      <c r="U27" s="139">
        <f>SUM(U21:U26)</f>
        <v>1085</v>
      </c>
      <c r="V27" s="95"/>
      <c r="W27" s="139">
        <f>SUM(W21:W26)</f>
        <v>791</v>
      </c>
      <c r="X27" s="95"/>
      <c r="Y27" s="139">
        <f>SUM(Y21:Y26)</f>
        <v>1049</v>
      </c>
      <c r="Z27" s="139"/>
      <c r="AA27" s="139">
        <f>SUM(AA21:AA26)</f>
        <v>791</v>
      </c>
      <c r="AB27">
        <f>MIN(I27:AA27)</f>
        <v>668</v>
      </c>
    </row>
    <row r="28" spans="8:28" x14ac:dyDescent="0.25">
      <c r="H28" s="211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2"/>
      <c r="W28" s="212"/>
      <c r="X28" s="212"/>
      <c r="Y28" s="212"/>
      <c r="Z28" s="212"/>
      <c r="AA28" s="213"/>
    </row>
    <row r="29" spans="8:28" x14ac:dyDescent="0.25">
      <c r="H29" s="70" t="s">
        <v>55</v>
      </c>
      <c r="I29" s="70"/>
      <c r="J29" s="70" t="s">
        <v>56</v>
      </c>
      <c r="K29" s="70"/>
      <c r="L29" s="70" t="s">
        <v>57</v>
      </c>
      <c r="M29" s="70"/>
      <c r="N29" s="70" t="s">
        <v>58</v>
      </c>
      <c r="O29" s="70"/>
      <c r="P29" s="70" t="s">
        <v>59</v>
      </c>
      <c r="Q29" s="70"/>
      <c r="R29" s="70" t="s">
        <v>60</v>
      </c>
      <c r="S29" s="70"/>
      <c r="T29" s="70" t="s">
        <v>61</v>
      </c>
      <c r="U29" s="70"/>
      <c r="V29" s="70" t="s">
        <v>62</v>
      </c>
      <c r="W29" s="70"/>
      <c r="X29" s="70" t="s">
        <v>63</v>
      </c>
      <c r="Y29" s="70"/>
      <c r="Z29" s="70" t="s">
        <v>64</v>
      </c>
      <c r="AA29" s="70"/>
    </row>
    <row r="30" spans="8:28" x14ac:dyDescent="0.25">
      <c r="H30" s="201">
        <v>1</v>
      </c>
      <c r="I30" s="70">
        <f>B3</f>
        <v>0</v>
      </c>
      <c r="J30" s="201">
        <v>1</v>
      </c>
      <c r="K30" s="70">
        <f>B3</f>
        <v>0</v>
      </c>
      <c r="L30" s="201">
        <v>1</v>
      </c>
      <c r="M30" s="70">
        <f>B3</f>
        <v>0</v>
      </c>
      <c r="N30" s="201">
        <v>3</v>
      </c>
      <c r="O30" s="70">
        <f>D5</f>
        <v>0</v>
      </c>
      <c r="P30" s="70">
        <v>2</v>
      </c>
      <c r="Q30" s="70">
        <f>C4</f>
        <v>0</v>
      </c>
      <c r="R30" s="70">
        <v>5</v>
      </c>
      <c r="S30" s="70">
        <f>F7</f>
        <v>0</v>
      </c>
      <c r="T30" s="70">
        <v>3</v>
      </c>
      <c r="U30" s="70">
        <f>D5</f>
        <v>0</v>
      </c>
      <c r="V30" s="70">
        <v>2</v>
      </c>
      <c r="W30" s="70">
        <f>C4</f>
        <v>0</v>
      </c>
      <c r="X30" s="70">
        <v>5</v>
      </c>
      <c r="Y30" s="70">
        <f>F7</f>
        <v>0</v>
      </c>
      <c r="Z30" s="70">
        <v>4</v>
      </c>
      <c r="AA30" s="70">
        <f>E6</f>
        <v>0</v>
      </c>
    </row>
    <row r="31" spans="8:28" x14ac:dyDescent="0.25">
      <c r="H31" s="201">
        <v>4</v>
      </c>
      <c r="I31" s="70">
        <f>E3</f>
        <v>164</v>
      </c>
      <c r="J31" s="201">
        <v>5</v>
      </c>
      <c r="K31" s="70">
        <f>F3</f>
        <v>58</v>
      </c>
      <c r="L31" s="201">
        <v>4</v>
      </c>
      <c r="M31" s="70">
        <f>E3</f>
        <v>164</v>
      </c>
      <c r="N31" s="201">
        <v>2</v>
      </c>
      <c r="O31" s="70">
        <f>C5</f>
        <v>290</v>
      </c>
      <c r="P31" s="70">
        <v>5</v>
      </c>
      <c r="Q31" s="70">
        <f>F4</f>
        <v>79</v>
      </c>
      <c r="R31" s="70">
        <v>4</v>
      </c>
      <c r="S31" s="70">
        <f>E7</f>
        <v>196</v>
      </c>
      <c r="T31" s="70">
        <v>5</v>
      </c>
      <c r="U31" s="70">
        <f>F5</f>
        <v>303</v>
      </c>
      <c r="V31" s="70">
        <v>5</v>
      </c>
      <c r="W31" s="70">
        <f>F4</f>
        <v>79</v>
      </c>
      <c r="X31" s="70">
        <v>2</v>
      </c>
      <c r="Y31" s="70">
        <f>C7</f>
        <v>79</v>
      </c>
      <c r="Z31" s="70">
        <v>3</v>
      </c>
      <c r="AA31" s="70">
        <f>D6</f>
        <v>113</v>
      </c>
    </row>
    <row r="32" spans="8:28" x14ac:dyDescent="0.25">
      <c r="H32" s="201">
        <v>3</v>
      </c>
      <c r="I32" s="70">
        <f>D6</f>
        <v>113</v>
      </c>
      <c r="J32" s="201">
        <v>3</v>
      </c>
      <c r="K32" s="70">
        <f>D7</f>
        <v>303</v>
      </c>
      <c r="L32" s="201">
        <v>3</v>
      </c>
      <c r="M32" s="70">
        <f>D6</f>
        <v>113</v>
      </c>
      <c r="N32" s="201">
        <v>1</v>
      </c>
      <c r="O32" s="70">
        <f>B4</f>
        <v>132</v>
      </c>
      <c r="P32" s="70">
        <v>4</v>
      </c>
      <c r="Q32" s="70">
        <f>E7</f>
        <v>196</v>
      </c>
      <c r="R32" s="70">
        <v>1</v>
      </c>
      <c r="S32" s="70">
        <f>B6</f>
        <v>164</v>
      </c>
      <c r="T32" s="70">
        <v>2</v>
      </c>
      <c r="U32" s="70">
        <f>C7</f>
        <v>79</v>
      </c>
      <c r="V32" s="70">
        <v>3</v>
      </c>
      <c r="W32" s="70">
        <f>D7</f>
        <v>303</v>
      </c>
      <c r="X32" s="70">
        <v>3</v>
      </c>
      <c r="Y32" s="70">
        <f>D4</f>
        <v>290</v>
      </c>
      <c r="Z32" s="70">
        <v>2</v>
      </c>
      <c r="AA32" s="70">
        <f>C5</f>
        <v>290</v>
      </c>
    </row>
    <row r="33" spans="8:28" x14ac:dyDescent="0.25">
      <c r="H33" s="201">
        <v>5</v>
      </c>
      <c r="I33" s="70">
        <f>F5</f>
        <v>303</v>
      </c>
      <c r="J33" s="201">
        <v>2</v>
      </c>
      <c r="K33" s="70">
        <f>C5</f>
        <v>290</v>
      </c>
      <c r="L33" s="201">
        <v>5</v>
      </c>
      <c r="M33" s="70">
        <f>F5</f>
        <v>303</v>
      </c>
      <c r="N33" s="201">
        <v>5</v>
      </c>
      <c r="O33" s="70">
        <f>F3</f>
        <v>58</v>
      </c>
      <c r="P33" s="70">
        <v>3</v>
      </c>
      <c r="Q33" s="70">
        <f>D6</f>
        <v>113</v>
      </c>
      <c r="R33" s="70">
        <v>2</v>
      </c>
      <c r="S33" s="70">
        <f>C3</f>
        <v>132</v>
      </c>
      <c r="T33" s="70">
        <v>1</v>
      </c>
      <c r="U33" s="70">
        <f>B4</f>
        <v>132</v>
      </c>
      <c r="V33" s="70">
        <v>4</v>
      </c>
      <c r="W33" s="70">
        <f>E5</f>
        <v>113</v>
      </c>
      <c r="X33" s="70">
        <v>4</v>
      </c>
      <c r="Y33" s="70">
        <f>E5</f>
        <v>113</v>
      </c>
      <c r="Z33" s="70">
        <v>1</v>
      </c>
      <c r="AA33" s="70">
        <f>B4</f>
        <v>132</v>
      </c>
    </row>
    <row r="34" spans="8:28" x14ac:dyDescent="0.25">
      <c r="H34" s="201">
        <v>2</v>
      </c>
      <c r="I34" s="70">
        <f>C7</f>
        <v>79</v>
      </c>
      <c r="J34" s="201">
        <v>4</v>
      </c>
      <c r="K34" s="70">
        <f>E4</f>
        <v>201</v>
      </c>
      <c r="L34" s="201">
        <v>2</v>
      </c>
      <c r="M34" s="70">
        <f>C7</f>
        <v>79</v>
      </c>
      <c r="N34" s="201">
        <v>4</v>
      </c>
      <c r="O34" s="70">
        <f>E7</f>
        <v>196</v>
      </c>
      <c r="P34" s="70">
        <v>1</v>
      </c>
      <c r="Q34" s="70">
        <f>B5</f>
        <v>217</v>
      </c>
      <c r="R34" s="70">
        <v>3</v>
      </c>
      <c r="S34" s="70">
        <f>D4</f>
        <v>290</v>
      </c>
      <c r="T34" s="70">
        <v>4</v>
      </c>
      <c r="U34" s="70">
        <f>E3</f>
        <v>164</v>
      </c>
      <c r="V34" s="70">
        <v>1</v>
      </c>
      <c r="W34" s="70">
        <f>B6</f>
        <v>164</v>
      </c>
      <c r="X34" s="70">
        <v>1</v>
      </c>
      <c r="Y34" s="70">
        <f>B6</f>
        <v>164</v>
      </c>
      <c r="Z34" s="70">
        <v>5</v>
      </c>
      <c r="AA34" s="70">
        <f>F3</f>
        <v>58</v>
      </c>
    </row>
    <row r="35" spans="8:28" x14ac:dyDescent="0.25">
      <c r="H35" s="201">
        <v>1</v>
      </c>
      <c r="I35" s="70">
        <f>B4</f>
        <v>132</v>
      </c>
      <c r="J35" s="201">
        <v>1</v>
      </c>
      <c r="K35" s="70">
        <f>B6</f>
        <v>164</v>
      </c>
      <c r="L35" s="201">
        <v>1</v>
      </c>
      <c r="M35" s="70">
        <f>B4</f>
        <v>132</v>
      </c>
      <c r="N35" s="201">
        <v>3</v>
      </c>
      <c r="O35" s="70">
        <f>D6</f>
        <v>113</v>
      </c>
      <c r="P35" s="70">
        <v>2</v>
      </c>
      <c r="Q35" s="70">
        <f>C3</f>
        <v>132</v>
      </c>
      <c r="R35" s="70">
        <v>5</v>
      </c>
      <c r="S35" s="70">
        <f>F5</f>
        <v>303</v>
      </c>
      <c r="T35" s="70">
        <v>3</v>
      </c>
      <c r="U35" s="70">
        <f>D6</f>
        <v>113</v>
      </c>
      <c r="V35" s="70">
        <v>2</v>
      </c>
      <c r="W35" s="70">
        <f>C3</f>
        <v>132</v>
      </c>
      <c r="X35" s="70">
        <v>5</v>
      </c>
      <c r="Y35" s="70">
        <f>F3</f>
        <v>58</v>
      </c>
      <c r="Z35" s="70">
        <v>4</v>
      </c>
      <c r="AA35" s="70">
        <f>E7</f>
        <v>196</v>
      </c>
    </row>
    <row r="36" spans="8:28" x14ac:dyDescent="0.25">
      <c r="H36" s="95"/>
      <c r="I36" s="139">
        <f>SUM(I30:I35)</f>
        <v>791</v>
      </c>
      <c r="J36" s="95"/>
      <c r="K36" s="139">
        <f>SUM(K30:K35)</f>
        <v>1016</v>
      </c>
      <c r="L36" s="95"/>
      <c r="M36" s="139">
        <f>SUM(M30:M35)</f>
        <v>791</v>
      </c>
      <c r="N36" s="95"/>
      <c r="O36" s="139">
        <f>SUM(O31:O35)</f>
        <v>789</v>
      </c>
      <c r="P36" s="95"/>
      <c r="Q36" s="139">
        <f>SUM(Q30:Q35)</f>
        <v>737</v>
      </c>
      <c r="R36" s="95"/>
      <c r="S36" s="139">
        <f>SUM(S30:S35)</f>
        <v>1085</v>
      </c>
      <c r="T36" s="95"/>
      <c r="U36" s="139">
        <f>SUM(U30:U35)</f>
        <v>791</v>
      </c>
      <c r="V36" s="95"/>
      <c r="W36" s="139">
        <f>SUM(W30:W35)</f>
        <v>791</v>
      </c>
      <c r="X36" s="95"/>
      <c r="Y36" s="139">
        <f>SUM(Y30:Y35)</f>
        <v>704</v>
      </c>
      <c r="Z36" s="95"/>
      <c r="AA36" s="139">
        <f>SUM(AA30:AA35)</f>
        <v>789</v>
      </c>
      <c r="AB36">
        <f>MIN(I36:AA36)</f>
        <v>704</v>
      </c>
    </row>
    <row r="37" spans="8:28" x14ac:dyDescent="0.25">
      <c r="H37" s="211"/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2"/>
      <c r="V37" s="212"/>
      <c r="W37" s="212"/>
      <c r="X37" s="212"/>
      <c r="Y37" s="212"/>
      <c r="Z37" s="212"/>
      <c r="AA37" s="213"/>
    </row>
    <row r="38" spans="8:28" x14ac:dyDescent="0.25">
      <c r="H38" s="70" t="s">
        <v>65</v>
      </c>
      <c r="I38" s="70"/>
      <c r="J38" s="70" t="s">
        <v>66</v>
      </c>
      <c r="K38" s="70"/>
      <c r="L38" s="70" t="s">
        <v>67</v>
      </c>
      <c r="M38" s="70"/>
      <c r="N38" s="70" t="s">
        <v>68</v>
      </c>
      <c r="O38" s="70"/>
      <c r="P38" s="70" t="s">
        <v>69</v>
      </c>
      <c r="Q38" s="70"/>
      <c r="R38" s="70" t="s">
        <v>70</v>
      </c>
      <c r="S38" s="70"/>
      <c r="T38" s="70" t="s">
        <v>71</v>
      </c>
      <c r="U38" s="70"/>
      <c r="V38" s="70" t="s">
        <v>72</v>
      </c>
      <c r="W38" s="70"/>
      <c r="X38" s="70" t="s">
        <v>73</v>
      </c>
      <c r="Y38" s="70"/>
      <c r="Z38" s="70" t="s">
        <v>74</v>
      </c>
      <c r="AA38" s="70"/>
    </row>
    <row r="39" spans="8:28" x14ac:dyDescent="0.25">
      <c r="H39" s="70">
        <v>5</v>
      </c>
      <c r="I39" s="70">
        <f>F7</f>
        <v>0</v>
      </c>
      <c r="J39" s="70">
        <v>1</v>
      </c>
      <c r="K39" s="70">
        <f>B3</f>
        <v>0</v>
      </c>
      <c r="L39" s="70">
        <v>5</v>
      </c>
      <c r="M39" s="70">
        <f>F7</f>
        <v>0</v>
      </c>
      <c r="N39" s="70">
        <v>5</v>
      </c>
      <c r="O39" s="70">
        <f>F7</f>
        <v>0</v>
      </c>
      <c r="P39" s="70">
        <v>4</v>
      </c>
      <c r="Q39" s="70">
        <f>E6</f>
        <v>0</v>
      </c>
      <c r="R39" s="70">
        <v>3</v>
      </c>
      <c r="S39" s="70">
        <f>D5</f>
        <v>0</v>
      </c>
      <c r="T39" s="70">
        <v>3</v>
      </c>
      <c r="U39" s="70">
        <f>D5</f>
        <v>0</v>
      </c>
      <c r="V39" s="70">
        <v>3</v>
      </c>
      <c r="W39" s="70">
        <f>D5</f>
        <v>0</v>
      </c>
      <c r="X39" s="70">
        <v>2</v>
      </c>
      <c r="Y39" s="70">
        <f>C4</f>
        <v>0</v>
      </c>
      <c r="Z39" s="70">
        <v>4</v>
      </c>
      <c r="AA39" s="70">
        <f>E6</f>
        <v>0</v>
      </c>
    </row>
    <row r="40" spans="8:28" x14ac:dyDescent="0.25">
      <c r="H40" s="70">
        <v>1</v>
      </c>
      <c r="I40" s="70">
        <f>B7</f>
        <v>58</v>
      </c>
      <c r="J40" s="70">
        <v>2</v>
      </c>
      <c r="K40" s="70">
        <f>C3</f>
        <v>132</v>
      </c>
      <c r="L40" s="70">
        <v>2</v>
      </c>
      <c r="M40" s="70">
        <f>C7</f>
        <v>79</v>
      </c>
      <c r="N40" s="70">
        <v>2</v>
      </c>
      <c r="O40" s="70">
        <f>C7</f>
        <v>79</v>
      </c>
      <c r="P40" s="70">
        <v>3</v>
      </c>
      <c r="Q40" s="70">
        <f>D6</f>
        <v>113</v>
      </c>
      <c r="R40" s="70">
        <v>2</v>
      </c>
      <c r="S40" s="70">
        <f>C5</f>
        <v>290</v>
      </c>
      <c r="T40" s="70">
        <v>1</v>
      </c>
      <c r="U40" s="70">
        <f>B5</f>
        <v>217</v>
      </c>
      <c r="V40" s="70">
        <v>5</v>
      </c>
      <c r="W40" s="70">
        <f>F5</f>
        <v>303</v>
      </c>
      <c r="X40" s="70">
        <v>5</v>
      </c>
      <c r="Y40" s="70">
        <f>F4</f>
        <v>79</v>
      </c>
      <c r="Z40" s="70">
        <v>5</v>
      </c>
      <c r="AA40" s="70">
        <f>F6</f>
        <v>196</v>
      </c>
    </row>
    <row r="41" spans="8:28" x14ac:dyDescent="0.25">
      <c r="H41" s="70">
        <v>4</v>
      </c>
      <c r="I41" s="70">
        <f>E3</f>
        <v>164</v>
      </c>
      <c r="J41" s="70">
        <v>5</v>
      </c>
      <c r="K41" s="70">
        <f>F4</f>
        <v>79</v>
      </c>
      <c r="L41" s="70">
        <v>4</v>
      </c>
      <c r="M41" s="70">
        <f>E4</f>
        <v>201</v>
      </c>
      <c r="N41" s="70">
        <v>3</v>
      </c>
      <c r="O41" s="70">
        <f>D4</f>
        <v>290</v>
      </c>
      <c r="P41" s="70">
        <v>1</v>
      </c>
      <c r="Q41" s="70">
        <f>B5</f>
        <v>217</v>
      </c>
      <c r="R41" s="70">
        <v>4</v>
      </c>
      <c r="S41" s="70">
        <f>E4</f>
        <v>201</v>
      </c>
      <c r="T41" s="70">
        <v>4</v>
      </c>
      <c r="U41" s="70">
        <f>E3</f>
        <v>164</v>
      </c>
      <c r="V41" s="70">
        <v>2</v>
      </c>
      <c r="W41" s="70">
        <f>C7</f>
        <v>79</v>
      </c>
      <c r="X41" s="70">
        <v>1</v>
      </c>
      <c r="Y41" s="70">
        <f>B7</f>
        <v>58</v>
      </c>
      <c r="Z41" s="70">
        <v>3</v>
      </c>
      <c r="AA41" s="70">
        <f>D7</f>
        <v>303</v>
      </c>
    </row>
    <row r="42" spans="8:28" x14ac:dyDescent="0.25">
      <c r="H42" s="70">
        <v>3</v>
      </c>
      <c r="I42" s="70">
        <f>D6</f>
        <v>113</v>
      </c>
      <c r="J42" s="70">
        <v>3</v>
      </c>
      <c r="K42" s="70">
        <f>D7</f>
        <v>303</v>
      </c>
      <c r="L42" s="70">
        <v>3</v>
      </c>
      <c r="M42" s="70">
        <f>D6</f>
        <v>113</v>
      </c>
      <c r="N42" s="70">
        <v>1</v>
      </c>
      <c r="O42" s="70">
        <f>B5</f>
        <v>217</v>
      </c>
      <c r="P42" s="70">
        <v>5</v>
      </c>
      <c r="Q42" s="70">
        <f>F3</f>
        <v>58</v>
      </c>
      <c r="R42" s="70">
        <v>1</v>
      </c>
      <c r="S42" s="70">
        <f>B6</f>
        <v>164</v>
      </c>
      <c r="T42" s="70">
        <v>5</v>
      </c>
      <c r="U42" s="70">
        <f>F6</f>
        <v>196</v>
      </c>
      <c r="V42" s="70">
        <v>4</v>
      </c>
      <c r="W42" s="70">
        <f>E4</f>
        <v>201</v>
      </c>
      <c r="X42" s="70">
        <v>4</v>
      </c>
      <c r="Y42" s="70">
        <f>E3</f>
        <v>164</v>
      </c>
      <c r="Z42" s="70">
        <v>2</v>
      </c>
      <c r="AA42" s="70">
        <f>C5</f>
        <v>290</v>
      </c>
    </row>
    <row r="43" spans="8:28" x14ac:dyDescent="0.25">
      <c r="H43" s="70">
        <v>2</v>
      </c>
      <c r="I43" s="70">
        <f>C5</f>
        <v>290</v>
      </c>
      <c r="J43" s="70">
        <v>4</v>
      </c>
      <c r="K43" s="70">
        <f>E5</f>
        <v>113</v>
      </c>
      <c r="L43" s="70">
        <v>1</v>
      </c>
      <c r="M43" s="70">
        <f>B5</f>
        <v>217</v>
      </c>
      <c r="N43" s="70">
        <v>4</v>
      </c>
      <c r="O43" s="70">
        <f>E3</f>
        <v>164</v>
      </c>
      <c r="P43" s="70">
        <v>2</v>
      </c>
      <c r="Q43" s="70">
        <f>C7</f>
        <v>79</v>
      </c>
      <c r="R43" s="70">
        <v>5</v>
      </c>
      <c r="S43" s="70">
        <f>F3</f>
        <v>58</v>
      </c>
      <c r="T43" s="70">
        <v>2</v>
      </c>
      <c r="U43" s="70">
        <f>C7</f>
        <v>79</v>
      </c>
      <c r="V43" s="70">
        <v>1</v>
      </c>
      <c r="W43" s="70">
        <f>B6</f>
        <v>164</v>
      </c>
      <c r="X43" s="70">
        <v>3</v>
      </c>
      <c r="Y43" s="70">
        <f>D6</f>
        <v>113</v>
      </c>
      <c r="Z43" s="70">
        <v>1</v>
      </c>
      <c r="AA43" s="70">
        <f>B4</f>
        <v>132</v>
      </c>
    </row>
    <row r="44" spans="8:28" x14ac:dyDescent="0.25">
      <c r="H44" s="70">
        <v>5</v>
      </c>
      <c r="I44" s="70">
        <f>F4</f>
        <v>79</v>
      </c>
      <c r="J44" s="70">
        <v>1</v>
      </c>
      <c r="K44" s="70">
        <f>B6</f>
        <v>164</v>
      </c>
      <c r="L44" s="70">
        <v>5</v>
      </c>
      <c r="M44" s="70">
        <f>F3</f>
        <v>58</v>
      </c>
      <c r="N44" s="70">
        <v>5</v>
      </c>
      <c r="O44" s="70">
        <f>F6</f>
        <v>196</v>
      </c>
      <c r="P44" s="70">
        <v>4</v>
      </c>
      <c r="Q44" s="70">
        <f>E4</f>
        <v>201</v>
      </c>
      <c r="R44" s="70">
        <v>3</v>
      </c>
      <c r="S44" s="70">
        <f>D7</f>
        <v>303</v>
      </c>
      <c r="T44" s="70">
        <v>3</v>
      </c>
      <c r="U44" s="70">
        <f>D4</f>
        <v>290</v>
      </c>
      <c r="V44" s="70">
        <v>3</v>
      </c>
      <c r="W44" s="70">
        <f>D3</f>
        <v>217</v>
      </c>
      <c r="X44" s="70">
        <v>2</v>
      </c>
      <c r="Y44" s="70">
        <f>C5</f>
        <v>290</v>
      </c>
      <c r="Z44" s="70">
        <v>4</v>
      </c>
      <c r="AA44" s="70">
        <f>E3</f>
        <v>164</v>
      </c>
    </row>
    <row r="45" spans="8:28" x14ac:dyDescent="0.25"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</row>
    <row r="46" spans="8:28" x14ac:dyDescent="0.25">
      <c r="H46" s="95"/>
      <c r="I46" s="139">
        <f>SUM(I40:I45)</f>
        <v>704</v>
      </c>
      <c r="J46" s="95"/>
      <c r="K46" s="139">
        <f>SUM(K40:K45)</f>
        <v>791</v>
      </c>
      <c r="L46" s="95"/>
      <c r="M46" s="139">
        <f>SUM(M40:M45)</f>
        <v>668</v>
      </c>
      <c r="N46" s="95"/>
      <c r="O46" s="139">
        <f>SUM(O40:O45)</f>
        <v>946</v>
      </c>
      <c r="P46" s="95"/>
      <c r="Q46" s="139">
        <f>SUM(Q40:Q45)</f>
        <v>668</v>
      </c>
      <c r="R46" s="95"/>
      <c r="S46" s="139">
        <f>SUM(S40:S45)</f>
        <v>1016</v>
      </c>
      <c r="T46" s="95"/>
      <c r="U46" s="139">
        <f>SUM(U40:U45)</f>
        <v>946</v>
      </c>
      <c r="V46" s="95"/>
      <c r="W46" s="139">
        <f>SUM(W40:W45)</f>
        <v>964</v>
      </c>
      <c r="X46" s="139"/>
      <c r="Y46" s="139">
        <f>SUM(Y40:Y45)</f>
        <v>704</v>
      </c>
      <c r="Z46" s="95"/>
      <c r="AA46" s="139">
        <f>SUM(AA40:AA45)</f>
        <v>1085</v>
      </c>
      <c r="AB46">
        <f>MIN(I46:AA46)</f>
        <v>668</v>
      </c>
    </row>
    <row r="47" spans="8:28" x14ac:dyDescent="0.25">
      <c r="H47" s="211"/>
      <c r="I47" s="212"/>
      <c r="J47" s="212"/>
      <c r="K47" s="212"/>
      <c r="L47" s="212"/>
      <c r="M47" s="212"/>
      <c r="N47" s="212"/>
      <c r="O47" s="212"/>
      <c r="P47" s="212"/>
      <c r="Q47" s="212"/>
      <c r="R47" s="212"/>
      <c r="S47" s="212"/>
      <c r="T47" s="212"/>
      <c r="U47" s="212"/>
      <c r="V47" s="212"/>
      <c r="W47" s="212"/>
      <c r="X47" s="212"/>
      <c r="Y47" s="212"/>
      <c r="Z47" s="212"/>
      <c r="AA47" s="213"/>
    </row>
    <row r="48" spans="8:28" x14ac:dyDescent="0.25">
      <c r="H48" s="70" t="s">
        <v>75</v>
      </c>
      <c r="I48" s="70"/>
      <c r="J48" s="70" t="s">
        <v>76</v>
      </c>
      <c r="K48" s="70"/>
      <c r="L48" s="70" t="s">
        <v>77</v>
      </c>
      <c r="M48" s="70"/>
      <c r="N48" s="70" t="s">
        <v>78</v>
      </c>
      <c r="O48" s="70"/>
      <c r="P48" s="70" t="s">
        <v>79</v>
      </c>
      <c r="Q48" s="70"/>
      <c r="R48" s="70" t="s">
        <v>80</v>
      </c>
      <c r="S48" s="70"/>
      <c r="T48" s="70" t="s">
        <v>81</v>
      </c>
      <c r="U48" s="70"/>
      <c r="V48" s="70" t="s">
        <v>82</v>
      </c>
      <c r="W48" s="70"/>
      <c r="X48" s="70" t="s">
        <v>83</v>
      </c>
      <c r="Y48" s="70"/>
      <c r="Z48" s="70" t="s">
        <v>84</v>
      </c>
      <c r="AA48" s="70"/>
    </row>
    <row r="49" spans="8:28" x14ac:dyDescent="0.25">
      <c r="H49" s="70">
        <v>5</v>
      </c>
      <c r="I49" s="70">
        <f>F7</f>
        <v>0</v>
      </c>
      <c r="J49" s="70">
        <v>5</v>
      </c>
      <c r="K49" s="70">
        <f>F7</f>
        <v>0</v>
      </c>
      <c r="L49" s="70">
        <v>2</v>
      </c>
      <c r="M49" s="70">
        <f>C4</f>
        <v>0</v>
      </c>
      <c r="N49" s="70">
        <v>2</v>
      </c>
      <c r="O49" s="70">
        <f>C4</f>
        <v>0</v>
      </c>
      <c r="P49" s="70">
        <v>1</v>
      </c>
      <c r="Q49" s="70">
        <f>B3</f>
        <v>0</v>
      </c>
      <c r="R49" s="70">
        <v>2</v>
      </c>
      <c r="S49" s="70">
        <f>C4</f>
        <v>0</v>
      </c>
      <c r="T49" s="70">
        <v>2</v>
      </c>
      <c r="U49" s="70">
        <f>C4</f>
        <v>0</v>
      </c>
      <c r="V49" s="70">
        <v>5</v>
      </c>
      <c r="W49" s="70">
        <f>F7</f>
        <v>0</v>
      </c>
      <c r="X49" s="70">
        <v>5</v>
      </c>
      <c r="Y49" s="70">
        <f>F7</f>
        <v>0</v>
      </c>
      <c r="Z49" s="70">
        <v>2</v>
      </c>
      <c r="AA49" s="70">
        <f>C4</f>
        <v>0</v>
      </c>
    </row>
    <row r="50" spans="8:28" x14ac:dyDescent="0.25">
      <c r="H50" s="70">
        <v>3</v>
      </c>
      <c r="I50" s="70">
        <f>D7</f>
        <v>303</v>
      </c>
      <c r="J50" s="70">
        <v>2</v>
      </c>
      <c r="K50" s="70">
        <f>C7</f>
        <v>79</v>
      </c>
      <c r="L50" s="70">
        <v>4</v>
      </c>
      <c r="M50" s="70">
        <f>E4</f>
        <v>201</v>
      </c>
      <c r="N50" s="70">
        <v>5</v>
      </c>
      <c r="O50" s="70">
        <f>F4</f>
        <v>79</v>
      </c>
      <c r="P50" s="70">
        <v>4</v>
      </c>
      <c r="Q50" s="70">
        <f>E3</f>
        <v>164</v>
      </c>
      <c r="R50" s="70">
        <v>1</v>
      </c>
      <c r="S50" s="70">
        <f>B4</f>
        <v>132</v>
      </c>
      <c r="T50" s="70">
        <v>4</v>
      </c>
      <c r="U50" s="70">
        <f>E4</f>
        <v>201</v>
      </c>
      <c r="V50" s="70">
        <v>4</v>
      </c>
      <c r="W50" s="70">
        <f>E7</f>
        <v>196</v>
      </c>
      <c r="X50" s="70">
        <v>1</v>
      </c>
      <c r="Y50" s="70">
        <f>B7</f>
        <v>58</v>
      </c>
      <c r="Z50" s="70">
        <v>5</v>
      </c>
      <c r="AA50" s="70">
        <f>F4</f>
        <v>79</v>
      </c>
    </row>
    <row r="51" spans="8:28" x14ac:dyDescent="0.25">
      <c r="H51" s="70">
        <v>4</v>
      </c>
      <c r="I51" s="70">
        <f>E5</f>
        <v>113</v>
      </c>
      <c r="J51" s="70">
        <v>4</v>
      </c>
      <c r="K51" s="70">
        <f>E4</f>
        <v>201</v>
      </c>
      <c r="L51" s="70">
        <v>1</v>
      </c>
      <c r="M51" s="70">
        <f>B6</f>
        <v>164</v>
      </c>
      <c r="N51" s="70">
        <v>3</v>
      </c>
      <c r="O51" s="70">
        <f>D7</f>
        <v>303</v>
      </c>
      <c r="P51" s="70">
        <v>2</v>
      </c>
      <c r="Q51" s="70">
        <f>C6</f>
        <v>201</v>
      </c>
      <c r="R51" s="70">
        <v>3</v>
      </c>
      <c r="S51" s="70">
        <f>D3</f>
        <v>217</v>
      </c>
      <c r="T51" s="70">
        <v>3</v>
      </c>
      <c r="U51" s="70">
        <f>D6</f>
        <v>113</v>
      </c>
      <c r="V51" s="70">
        <v>2</v>
      </c>
      <c r="W51" s="70">
        <f>C6</f>
        <v>201</v>
      </c>
      <c r="X51" s="70">
        <v>3</v>
      </c>
      <c r="Y51" s="70">
        <f>D3</f>
        <v>217</v>
      </c>
      <c r="Z51" s="70">
        <v>4</v>
      </c>
      <c r="AA51" s="70">
        <f>E7</f>
        <v>196</v>
      </c>
    </row>
    <row r="52" spans="8:28" x14ac:dyDescent="0.25">
      <c r="H52" s="70">
        <v>1</v>
      </c>
      <c r="I52" s="70">
        <f>B6</f>
        <v>164</v>
      </c>
      <c r="J52" s="70">
        <v>3</v>
      </c>
      <c r="K52" s="70">
        <f>D6</f>
        <v>113</v>
      </c>
      <c r="L52" s="70">
        <v>5</v>
      </c>
      <c r="M52" s="70">
        <f>F3</f>
        <v>58</v>
      </c>
      <c r="N52" s="70">
        <v>4</v>
      </c>
      <c r="O52" s="70">
        <f>E5</f>
        <v>113</v>
      </c>
      <c r="P52" s="70">
        <v>5</v>
      </c>
      <c r="Q52" s="70">
        <f>F4</f>
        <v>79</v>
      </c>
      <c r="R52" s="70">
        <v>4</v>
      </c>
      <c r="S52" s="70">
        <f>E5</f>
        <v>113</v>
      </c>
      <c r="T52" s="70">
        <v>1</v>
      </c>
      <c r="U52" s="70">
        <f>B5</f>
        <v>217</v>
      </c>
      <c r="V52" s="70">
        <v>3</v>
      </c>
      <c r="W52" s="70">
        <f>D4</f>
        <v>290</v>
      </c>
      <c r="X52" s="70">
        <v>4</v>
      </c>
      <c r="Y52" s="70">
        <f>E5</f>
        <v>113</v>
      </c>
      <c r="Z52" s="70">
        <v>3</v>
      </c>
      <c r="AA52" s="70">
        <f>D6</f>
        <v>113</v>
      </c>
    </row>
    <row r="53" spans="8:28" x14ac:dyDescent="0.25">
      <c r="H53" s="70">
        <v>2</v>
      </c>
      <c r="I53" s="70">
        <f>C3</f>
        <v>132</v>
      </c>
      <c r="J53" s="70">
        <v>1</v>
      </c>
      <c r="K53" s="70">
        <f>B5</f>
        <v>217</v>
      </c>
      <c r="L53" s="70">
        <v>3</v>
      </c>
      <c r="M53" s="70">
        <f>D7</f>
        <v>303</v>
      </c>
      <c r="N53" s="70">
        <v>1</v>
      </c>
      <c r="O53" s="70">
        <f>B6</f>
        <v>164</v>
      </c>
      <c r="P53" s="70">
        <v>3</v>
      </c>
      <c r="Q53" s="70">
        <f>D7</f>
        <v>303</v>
      </c>
      <c r="R53" s="70">
        <v>5</v>
      </c>
      <c r="S53" s="70">
        <f>F6</f>
        <v>196</v>
      </c>
      <c r="T53" s="70">
        <v>5</v>
      </c>
      <c r="U53" s="70">
        <f>F3</f>
        <v>58</v>
      </c>
      <c r="V53" s="70">
        <v>1</v>
      </c>
      <c r="W53" s="70">
        <f>B5</f>
        <v>217</v>
      </c>
      <c r="X53" s="70">
        <v>2</v>
      </c>
      <c r="Y53" s="70">
        <f>C6</f>
        <v>201</v>
      </c>
      <c r="Z53" s="70">
        <v>1</v>
      </c>
      <c r="AA53" s="70">
        <f>B5</f>
        <v>217</v>
      </c>
    </row>
    <row r="54" spans="8:28" x14ac:dyDescent="0.25">
      <c r="H54" s="70">
        <v>5</v>
      </c>
      <c r="I54" s="70">
        <f>F4</f>
        <v>79</v>
      </c>
      <c r="J54" s="70">
        <v>5</v>
      </c>
      <c r="K54" s="70">
        <f>F3</f>
        <v>58</v>
      </c>
      <c r="L54" s="70">
        <v>2</v>
      </c>
      <c r="M54" s="70">
        <f>C5</f>
        <v>290</v>
      </c>
      <c r="N54" s="70">
        <v>2</v>
      </c>
      <c r="O54" s="70">
        <f>C3</f>
        <v>132</v>
      </c>
      <c r="P54" s="70">
        <v>1</v>
      </c>
      <c r="Q54" s="70">
        <f>B5</f>
        <v>217</v>
      </c>
      <c r="R54" s="70">
        <v>2</v>
      </c>
      <c r="S54" s="70">
        <f>C7</f>
        <v>79</v>
      </c>
      <c r="T54" s="70">
        <v>2</v>
      </c>
      <c r="U54" s="70">
        <f>C7</f>
        <v>79</v>
      </c>
      <c r="V54" s="70">
        <v>5</v>
      </c>
      <c r="W54" s="70">
        <f>F3</f>
        <v>58</v>
      </c>
      <c r="X54" s="70">
        <v>5</v>
      </c>
      <c r="Y54" s="70">
        <f>F4</f>
        <v>79</v>
      </c>
      <c r="Z54" s="70">
        <v>2</v>
      </c>
      <c r="AA54" s="70">
        <f>C3</f>
        <v>132</v>
      </c>
    </row>
    <row r="55" spans="8:28" x14ac:dyDescent="0.25">
      <c r="H55" s="95"/>
      <c r="I55" s="139">
        <f>SUM(I49:I54)</f>
        <v>791</v>
      </c>
      <c r="J55" s="95"/>
      <c r="K55" s="139">
        <f>SUM(K49:K54)</f>
        <v>668</v>
      </c>
      <c r="L55" s="95"/>
      <c r="M55" s="139">
        <f>SUM(M49:M54)</f>
        <v>1016</v>
      </c>
      <c r="N55" s="95"/>
      <c r="O55" s="139">
        <f>SUM(O49:O54)</f>
        <v>791</v>
      </c>
      <c r="P55" s="95"/>
      <c r="Q55" s="139">
        <f>SUM(Q49:Q54)</f>
        <v>964</v>
      </c>
      <c r="R55" s="95"/>
      <c r="S55" s="139">
        <f>SUM(S49:S54)</f>
        <v>737</v>
      </c>
      <c r="T55" s="95"/>
      <c r="U55" s="139">
        <f>SUM(U49:U54)</f>
        <v>668</v>
      </c>
      <c r="V55" s="95"/>
      <c r="W55" s="139">
        <f>SUM(W49:W54)</f>
        <v>962</v>
      </c>
      <c r="X55" s="95"/>
      <c r="Y55" s="139">
        <f>SUM(Y49:Y54)</f>
        <v>668</v>
      </c>
      <c r="Z55" s="95"/>
      <c r="AA55" s="139">
        <f>SUM(AA49:AA54)</f>
        <v>737</v>
      </c>
      <c r="AB55">
        <f>MIN(I55:AA55)</f>
        <v>668</v>
      </c>
    </row>
    <row r="56" spans="8:28" x14ac:dyDescent="0.25"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</row>
    <row r="57" spans="8:28" x14ac:dyDescent="0.25">
      <c r="H57" s="70" t="s">
        <v>85</v>
      </c>
      <c r="I57" s="70"/>
      <c r="J57" s="70" t="s">
        <v>86</v>
      </c>
      <c r="K57" s="70"/>
      <c r="L57" s="70" t="s">
        <v>87</v>
      </c>
      <c r="M57" s="70"/>
      <c r="N57" s="70" t="s">
        <v>88</v>
      </c>
      <c r="O57" s="70"/>
      <c r="P57" s="70" t="s">
        <v>89</v>
      </c>
      <c r="Q57" s="70"/>
      <c r="R57" s="70" t="s">
        <v>90</v>
      </c>
      <c r="S57" s="70"/>
      <c r="T57" s="70" t="s">
        <v>91</v>
      </c>
      <c r="U57" s="70"/>
      <c r="V57" s="70" t="s">
        <v>92</v>
      </c>
      <c r="W57" s="70"/>
      <c r="X57" s="70" t="s">
        <v>93</v>
      </c>
      <c r="Y57" s="70"/>
      <c r="Z57" s="70" t="s">
        <v>94</v>
      </c>
      <c r="AA57" s="70"/>
    </row>
    <row r="58" spans="8:28" x14ac:dyDescent="0.25">
      <c r="H58" s="70">
        <v>4</v>
      </c>
      <c r="I58" s="70">
        <f>E6</f>
        <v>0</v>
      </c>
      <c r="J58" s="70">
        <v>5</v>
      </c>
      <c r="K58" s="70">
        <f>F7</f>
        <v>0</v>
      </c>
      <c r="L58" s="70">
        <v>4</v>
      </c>
      <c r="M58" s="70">
        <f>E6</f>
        <v>0</v>
      </c>
      <c r="N58" s="70">
        <v>5</v>
      </c>
      <c r="O58" s="70">
        <f>F7</f>
        <v>0</v>
      </c>
      <c r="P58" s="70">
        <v>2</v>
      </c>
      <c r="Q58" s="70">
        <f>C4</f>
        <v>0</v>
      </c>
      <c r="R58" s="70">
        <v>1</v>
      </c>
      <c r="S58" s="70">
        <f>B3</f>
        <v>0</v>
      </c>
      <c r="T58" s="70">
        <v>5</v>
      </c>
      <c r="U58" s="70">
        <f>F7</f>
        <v>0</v>
      </c>
      <c r="V58" s="70">
        <v>1</v>
      </c>
      <c r="W58" s="70">
        <f>B3</f>
        <v>0</v>
      </c>
      <c r="X58" s="70">
        <v>1</v>
      </c>
      <c r="Y58" s="70">
        <f>B3</f>
        <v>0</v>
      </c>
      <c r="Z58" s="70">
        <v>2</v>
      </c>
      <c r="AA58" s="70">
        <f>C4</f>
        <v>0</v>
      </c>
    </row>
    <row r="59" spans="8:28" x14ac:dyDescent="0.25">
      <c r="H59" s="70">
        <v>2</v>
      </c>
      <c r="I59" s="70">
        <f>C6</f>
        <v>201</v>
      </c>
      <c r="J59" s="70">
        <v>4</v>
      </c>
      <c r="K59" s="70">
        <f>E7</f>
        <v>196</v>
      </c>
      <c r="L59" s="70">
        <v>1</v>
      </c>
      <c r="M59" s="70">
        <f>B6</f>
        <v>164</v>
      </c>
      <c r="N59" s="70">
        <v>1</v>
      </c>
      <c r="O59" s="70">
        <f>B7</f>
        <v>58</v>
      </c>
      <c r="P59" s="70">
        <v>4</v>
      </c>
      <c r="Q59" s="70">
        <f>E4</f>
        <v>201</v>
      </c>
      <c r="R59" s="70">
        <v>3</v>
      </c>
      <c r="S59" s="70">
        <f>D3</f>
        <v>217</v>
      </c>
      <c r="T59" s="70">
        <v>2</v>
      </c>
      <c r="U59" s="70">
        <f>C7</f>
        <v>79</v>
      </c>
      <c r="V59" s="70">
        <v>4</v>
      </c>
      <c r="W59" s="70">
        <f>E3</f>
        <v>164</v>
      </c>
      <c r="X59" s="70">
        <v>3</v>
      </c>
      <c r="Y59" s="70">
        <f>D3</f>
        <v>217</v>
      </c>
      <c r="Z59" s="70">
        <v>1</v>
      </c>
      <c r="AA59" s="70">
        <f>B4</f>
        <v>132</v>
      </c>
    </row>
    <row r="60" spans="8:28" x14ac:dyDescent="0.25">
      <c r="H60" s="70">
        <v>5</v>
      </c>
      <c r="I60" s="70">
        <f>F4</f>
        <v>79</v>
      </c>
      <c r="J60" s="70">
        <v>2</v>
      </c>
      <c r="K60" s="70">
        <f>C6</f>
        <v>201</v>
      </c>
      <c r="L60" s="70">
        <v>5</v>
      </c>
      <c r="M60" s="70">
        <f>F3</f>
        <v>58</v>
      </c>
      <c r="N60" s="70">
        <v>2</v>
      </c>
      <c r="O60" s="70">
        <f>C3</f>
        <v>132</v>
      </c>
      <c r="P60" s="70">
        <v>3</v>
      </c>
      <c r="Q60" s="70">
        <f>D6</f>
        <v>113</v>
      </c>
      <c r="R60" s="70">
        <v>4</v>
      </c>
      <c r="S60" s="70">
        <f>E5</f>
        <v>113</v>
      </c>
      <c r="T60" s="70">
        <v>1</v>
      </c>
      <c r="U60" s="70">
        <f>B4</f>
        <v>132</v>
      </c>
      <c r="V60" s="70">
        <v>5</v>
      </c>
      <c r="W60" s="70">
        <f>F6</f>
        <v>196</v>
      </c>
      <c r="X60" s="70">
        <v>2</v>
      </c>
      <c r="Y60" s="70">
        <f>C5</f>
        <v>290</v>
      </c>
      <c r="Z60" s="70">
        <v>5</v>
      </c>
      <c r="AA60" s="70">
        <f>F3</f>
        <v>58</v>
      </c>
    </row>
    <row r="61" spans="8:28" x14ac:dyDescent="0.25">
      <c r="H61" s="70">
        <v>3</v>
      </c>
      <c r="I61" s="70">
        <f>D7</f>
        <v>303</v>
      </c>
      <c r="J61" s="70">
        <v>3</v>
      </c>
      <c r="K61" s="70">
        <f>D4</f>
        <v>290</v>
      </c>
      <c r="L61" s="70">
        <v>2</v>
      </c>
      <c r="M61" s="70">
        <f>C7</f>
        <v>79</v>
      </c>
      <c r="N61" s="70">
        <v>3</v>
      </c>
      <c r="O61" s="70">
        <f>D4</f>
        <v>290</v>
      </c>
      <c r="P61" s="70">
        <v>5</v>
      </c>
      <c r="Q61" s="70">
        <f>F5</f>
        <v>303</v>
      </c>
      <c r="R61" s="70">
        <v>5</v>
      </c>
      <c r="S61" s="70">
        <f>F6</f>
        <v>196</v>
      </c>
      <c r="T61" s="70">
        <v>4</v>
      </c>
      <c r="U61" s="70">
        <f>E3</f>
        <v>164</v>
      </c>
      <c r="V61" s="70">
        <v>3</v>
      </c>
      <c r="W61" s="70">
        <f>D7</f>
        <v>303</v>
      </c>
      <c r="X61" s="70">
        <v>5</v>
      </c>
      <c r="Y61" s="70">
        <f>F4</f>
        <v>79</v>
      </c>
      <c r="Z61" s="70">
        <v>3</v>
      </c>
      <c r="AA61" s="70">
        <f>D7</f>
        <v>303</v>
      </c>
    </row>
    <row r="62" spans="8:28" x14ac:dyDescent="0.25">
      <c r="H62" s="70">
        <v>1</v>
      </c>
      <c r="I62" s="70">
        <f>B5</f>
        <v>217</v>
      </c>
      <c r="J62" s="70">
        <v>1</v>
      </c>
      <c r="K62" s="70">
        <f>B5</f>
        <v>217</v>
      </c>
      <c r="L62" s="70">
        <v>3</v>
      </c>
      <c r="M62" s="70">
        <f>D4</f>
        <v>290</v>
      </c>
      <c r="N62" s="70">
        <v>4</v>
      </c>
      <c r="O62" s="70">
        <f>E5</f>
        <v>113</v>
      </c>
      <c r="P62" s="70">
        <v>1</v>
      </c>
      <c r="Q62" s="70">
        <f>B7</f>
        <v>58</v>
      </c>
      <c r="R62" s="70">
        <v>2</v>
      </c>
      <c r="S62" s="70">
        <f>C7</f>
        <v>79</v>
      </c>
      <c r="T62" s="70">
        <v>3</v>
      </c>
      <c r="U62" s="70">
        <f>D6</f>
        <v>113</v>
      </c>
      <c r="V62" s="70">
        <v>2</v>
      </c>
      <c r="W62" s="70">
        <f>C5</f>
        <v>290</v>
      </c>
      <c r="X62" s="70">
        <v>4</v>
      </c>
      <c r="Y62" s="70">
        <f>E7</f>
        <v>196</v>
      </c>
      <c r="Z62" s="70">
        <v>4</v>
      </c>
      <c r="AA62" s="70">
        <f>E5</f>
        <v>113</v>
      </c>
    </row>
    <row r="63" spans="8:28" x14ac:dyDescent="0.25">
      <c r="H63" s="70">
        <v>4</v>
      </c>
      <c r="I63" s="70">
        <f>E3</f>
        <v>164</v>
      </c>
      <c r="J63" s="70">
        <v>5</v>
      </c>
      <c r="K63" s="70">
        <f>F3</f>
        <v>58</v>
      </c>
      <c r="L63" s="70">
        <v>4</v>
      </c>
      <c r="M63" s="70">
        <f>E5</f>
        <v>113</v>
      </c>
      <c r="N63" s="70">
        <v>5</v>
      </c>
      <c r="O63" s="70">
        <f>F6</f>
        <v>196</v>
      </c>
      <c r="P63" s="70">
        <v>2</v>
      </c>
      <c r="Q63" s="70">
        <f>C3</f>
        <v>132</v>
      </c>
      <c r="R63" s="70">
        <v>1</v>
      </c>
      <c r="S63" s="70">
        <f>B4</f>
        <v>132</v>
      </c>
      <c r="T63" s="70">
        <v>5</v>
      </c>
      <c r="U63" s="70">
        <f>F5</f>
        <v>303</v>
      </c>
      <c r="V63" s="70">
        <v>1</v>
      </c>
      <c r="W63" s="70">
        <f>B4</f>
        <v>132</v>
      </c>
      <c r="X63" s="70">
        <v>1</v>
      </c>
      <c r="Y63" s="70">
        <f>B6</f>
        <v>164</v>
      </c>
      <c r="Z63" s="70">
        <v>2</v>
      </c>
      <c r="AA63" s="70">
        <f>C6</f>
        <v>201</v>
      </c>
    </row>
    <row r="64" spans="8:28" x14ac:dyDescent="0.25">
      <c r="H64" s="95"/>
      <c r="I64" s="139">
        <f>SUM(I58:I63)</f>
        <v>964</v>
      </c>
      <c r="J64" s="95"/>
      <c r="K64" s="139">
        <f>SUM(K58:K63)</f>
        <v>962</v>
      </c>
      <c r="L64" s="95"/>
      <c r="M64" s="139">
        <f>SUM(M58:M63)</f>
        <v>704</v>
      </c>
      <c r="N64" s="95"/>
      <c r="O64" s="139">
        <f>SUM(O58:O63)</f>
        <v>789</v>
      </c>
      <c r="P64" s="95"/>
      <c r="Q64" s="139">
        <f>SUM(Q58:Q63)</f>
        <v>807</v>
      </c>
      <c r="R64" s="95"/>
      <c r="S64" s="139">
        <f>SUM(S58:S63)</f>
        <v>737</v>
      </c>
      <c r="T64" s="95"/>
      <c r="U64" s="139">
        <f>SUM(U58:U63)</f>
        <v>791</v>
      </c>
      <c r="V64" s="95"/>
      <c r="W64" s="139">
        <f>SUM(W58:W63)</f>
        <v>1085</v>
      </c>
      <c r="X64" s="95"/>
      <c r="Y64" s="139">
        <f>SUM(Y58:Y63)</f>
        <v>946</v>
      </c>
      <c r="Z64" s="95"/>
      <c r="AA64" s="139">
        <f>SUM(AA58:AA63)</f>
        <v>807</v>
      </c>
      <c r="AB64">
        <f>MIN(I64:AA64)</f>
        <v>704</v>
      </c>
    </row>
    <row r="65" spans="8:28" x14ac:dyDescent="0.25">
      <c r="H65" s="70" t="s">
        <v>95</v>
      </c>
      <c r="I65" s="70"/>
      <c r="J65" s="70" t="s">
        <v>96</v>
      </c>
      <c r="K65" s="70"/>
      <c r="L65" s="70" t="s">
        <v>97</v>
      </c>
      <c r="M65" s="70"/>
      <c r="N65" s="70" t="s">
        <v>98</v>
      </c>
      <c r="O65" s="70"/>
      <c r="P65" s="70" t="s">
        <v>99</v>
      </c>
      <c r="Q65" s="70"/>
      <c r="R65" s="70" t="s">
        <v>100</v>
      </c>
      <c r="S65" s="70"/>
      <c r="T65" s="70" t="s">
        <v>101</v>
      </c>
      <c r="U65" s="70"/>
      <c r="V65" s="70" t="s">
        <v>102</v>
      </c>
      <c r="W65" s="70"/>
      <c r="X65" s="70" t="s">
        <v>103</v>
      </c>
      <c r="Y65" s="70"/>
      <c r="Z65" s="70" t="s">
        <v>104</v>
      </c>
      <c r="AA65" s="70"/>
    </row>
    <row r="66" spans="8:28" x14ac:dyDescent="0.25">
      <c r="H66" s="70">
        <v>3</v>
      </c>
      <c r="I66" s="70">
        <f>D5</f>
        <v>0</v>
      </c>
      <c r="J66" s="70">
        <v>3</v>
      </c>
      <c r="K66" s="70">
        <f>D5</f>
        <v>0</v>
      </c>
      <c r="L66" s="70">
        <v>5</v>
      </c>
      <c r="M66" s="70">
        <f>F7</f>
        <v>0</v>
      </c>
      <c r="N66" s="70">
        <v>4</v>
      </c>
      <c r="O66" s="70">
        <f>E6</f>
        <v>0</v>
      </c>
      <c r="P66" s="70">
        <v>1</v>
      </c>
      <c r="Q66" s="70">
        <f>B3</f>
        <v>0</v>
      </c>
      <c r="R66" s="70">
        <v>1</v>
      </c>
      <c r="S66" s="70">
        <f>B3</f>
        <v>0</v>
      </c>
      <c r="T66" s="70">
        <v>2</v>
      </c>
      <c r="U66" s="70">
        <f>C4</f>
        <v>0</v>
      </c>
      <c r="V66" s="70">
        <v>4</v>
      </c>
      <c r="W66" s="70">
        <f>E6</f>
        <v>0</v>
      </c>
      <c r="X66" s="70">
        <v>4</v>
      </c>
      <c r="Y66" s="70">
        <f>E6</f>
        <v>0</v>
      </c>
      <c r="Z66" s="70">
        <v>4</v>
      </c>
      <c r="AA66" s="70">
        <f>E6</f>
        <v>0</v>
      </c>
    </row>
    <row r="67" spans="8:28" x14ac:dyDescent="0.25">
      <c r="H67" s="70">
        <v>5</v>
      </c>
      <c r="I67" s="70">
        <f>F5</f>
        <v>303</v>
      </c>
      <c r="J67" s="70">
        <v>2</v>
      </c>
      <c r="K67" s="70">
        <f>C5</f>
        <v>290</v>
      </c>
      <c r="L67" s="70">
        <v>3</v>
      </c>
      <c r="M67" s="70">
        <f>D7</f>
        <v>303</v>
      </c>
      <c r="N67" s="70">
        <v>3</v>
      </c>
      <c r="O67" s="70">
        <f>D6</f>
        <v>113</v>
      </c>
      <c r="P67" s="70">
        <v>3</v>
      </c>
      <c r="Q67" s="70">
        <f>D3</f>
        <v>217</v>
      </c>
      <c r="R67" s="70">
        <v>4</v>
      </c>
      <c r="S67" s="70">
        <f>E3</f>
        <v>164</v>
      </c>
      <c r="T67" s="70">
        <v>5</v>
      </c>
      <c r="U67" s="70">
        <f>F4</f>
        <v>79</v>
      </c>
      <c r="V67" s="70">
        <v>2</v>
      </c>
      <c r="W67" s="70">
        <f>C6</f>
        <v>201</v>
      </c>
      <c r="X67" s="70">
        <v>3</v>
      </c>
      <c r="Y67" s="70">
        <f>D6</f>
        <v>113</v>
      </c>
      <c r="Z67" s="70">
        <v>2</v>
      </c>
      <c r="AA67" s="70">
        <f>C6</f>
        <v>201</v>
      </c>
    </row>
    <row r="68" spans="8:28" x14ac:dyDescent="0.25">
      <c r="H68" s="70">
        <v>2</v>
      </c>
      <c r="I68" s="70">
        <f>C7</f>
        <v>79</v>
      </c>
      <c r="J68" s="70">
        <v>5</v>
      </c>
      <c r="K68" s="70">
        <f>F4</f>
        <v>79</v>
      </c>
      <c r="L68" s="70">
        <v>4</v>
      </c>
      <c r="M68" s="70">
        <f>E5</f>
        <v>113</v>
      </c>
      <c r="N68" s="70">
        <v>2</v>
      </c>
      <c r="O68" s="70">
        <f>C5</f>
        <v>290</v>
      </c>
      <c r="P68" s="70">
        <v>2</v>
      </c>
      <c r="Q68" s="70">
        <f>C5</f>
        <v>290</v>
      </c>
      <c r="R68" s="70">
        <v>2</v>
      </c>
      <c r="S68" s="70">
        <f>C6</f>
        <v>201</v>
      </c>
      <c r="T68" s="70">
        <v>1</v>
      </c>
      <c r="U68" s="70">
        <f>B7</f>
        <v>58</v>
      </c>
      <c r="V68" s="70">
        <v>3</v>
      </c>
      <c r="W68" s="70">
        <f>D4</f>
        <v>290</v>
      </c>
      <c r="X68" s="70">
        <v>2</v>
      </c>
      <c r="Y68" s="70">
        <f>C5</f>
        <v>290</v>
      </c>
      <c r="Z68" s="70">
        <v>3</v>
      </c>
      <c r="AA68" s="70">
        <f>D4</f>
        <v>290</v>
      </c>
    </row>
    <row r="69" spans="8:28" x14ac:dyDescent="0.25">
      <c r="H69" s="70">
        <v>4</v>
      </c>
      <c r="I69" s="70">
        <f>E4</f>
        <v>201</v>
      </c>
      <c r="J69" s="70">
        <v>1</v>
      </c>
      <c r="K69" s="70">
        <f>B7</f>
        <v>58</v>
      </c>
      <c r="L69" s="70">
        <v>1</v>
      </c>
      <c r="M69" s="70">
        <f>B6</f>
        <v>164</v>
      </c>
      <c r="N69" s="70">
        <v>5</v>
      </c>
      <c r="O69" s="70">
        <f>F4</f>
        <v>79</v>
      </c>
      <c r="P69" s="70">
        <v>4</v>
      </c>
      <c r="Q69" s="70">
        <f>E4</f>
        <v>201</v>
      </c>
      <c r="R69" s="70">
        <v>3</v>
      </c>
      <c r="S69" s="70">
        <f>D4</f>
        <v>290</v>
      </c>
      <c r="T69" s="70">
        <v>3</v>
      </c>
      <c r="U69" s="70">
        <f>D3</f>
        <v>217</v>
      </c>
      <c r="V69" s="70">
        <v>1</v>
      </c>
      <c r="W69" s="70">
        <f>B5</f>
        <v>217</v>
      </c>
      <c r="X69" s="70">
        <v>5</v>
      </c>
      <c r="Y69" s="70">
        <f>F4</f>
        <v>79</v>
      </c>
      <c r="Z69" s="70">
        <v>5</v>
      </c>
      <c r="AA69" s="70">
        <f>F5</f>
        <v>303</v>
      </c>
    </row>
    <row r="70" spans="8:28" x14ac:dyDescent="0.25">
      <c r="H70" s="70">
        <v>1</v>
      </c>
      <c r="I70" s="70">
        <f>B6</f>
        <v>164</v>
      </c>
      <c r="J70" s="70">
        <v>4</v>
      </c>
      <c r="K70" s="70">
        <f>E3</f>
        <v>164</v>
      </c>
      <c r="L70" s="70">
        <v>2</v>
      </c>
      <c r="M70" s="70">
        <f>C3</f>
        <v>132</v>
      </c>
      <c r="N70" s="70">
        <v>1</v>
      </c>
      <c r="O70" s="70">
        <f>B7</f>
        <v>58</v>
      </c>
      <c r="P70" s="70">
        <v>5</v>
      </c>
      <c r="Q70" s="70">
        <f>F6</f>
        <v>196</v>
      </c>
      <c r="R70" s="70">
        <v>5</v>
      </c>
      <c r="S70" s="70">
        <f>F5</f>
        <v>303</v>
      </c>
      <c r="T70" s="70">
        <v>4</v>
      </c>
      <c r="U70" s="70">
        <f>E5</f>
        <v>113</v>
      </c>
      <c r="V70" s="70">
        <v>5</v>
      </c>
      <c r="W70" s="70">
        <f>F3</f>
        <v>58</v>
      </c>
      <c r="X70" s="70">
        <v>1</v>
      </c>
      <c r="Y70" s="70">
        <f>B7</f>
        <v>58</v>
      </c>
      <c r="Z70" s="70">
        <v>1</v>
      </c>
      <c r="AA70" s="70">
        <f>B7</f>
        <v>58</v>
      </c>
    </row>
    <row r="71" spans="8:28" x14ac:dyDescent="0.25">
      <c r="H71" s="70">
        <v>3</v>
      </c>
      <c r="I71" s="70">
        <f>D3</f>
        <v>217</v>
      </c>
      <c r="J71" s="70">
        <v>3</v>
      </c>
      <c r="K71" s="70">
        <f>D6</f>
        <v>113</v>
      </c>
      <c r="L71" s="70">
        <v>5</v>
      </c>
      <c r="M71" s="70">
        <f>F4</f>
        <v>79</v>
      </c>
      <c r="N71" s="70">
        <v>4</v>
      </c>
      <c r="O71" s="70">
        <f>E3</f>
        <v>164</v>
      </c>
      <c r="P71" s="70">
        <v>1</v>
      </c>
      <c r="Q71" s="70">
        <f>B7</f>
        <v>58</v>
      </c>
      <c r="R71" s="70">
        <v>1</v>
      </c>
      <c r="S71" s="70">
        <f>B7</f>
        <v>58</v>
      </c>
      <c r="T71" s="70">
        <v>2</v>
      </c>
      <c r="U71" s="70">
        <f>C6</f>
        <v>201</v>
      </c>
      <c r="V71" s="70">
        <v>4</v>
      </c>
      <c r="W71" s="70">
        <f>E7</f>
        <v>196</v>
      </c>
      <c r="X71" s="70">
        <v>4</v>
      </c>
      <c r="Y71" s="70">
        <f>E3</f>
        <v>164</v>
      </c>
      <c r="Z71" s="70">
        <v>4</v>
      </c>
      <c r="AA71" s="70">
        <f>E3</f>
        <v>164</v>
      </c>
    </row>
    <row r="72" spans="8:28" x14ac:dyDescent="0.25">
      <c r="H72" s="95"/>
      <c r="I72" s="139">
        <f>SUM(I66:I71)</f>
        <v>964</v>
      </c>
      <c r="J72" s="95"/>
      <c r="K72" s="139">
        <f>SUM(K66:K71)</f>
        <v>704</v>
      </c>
      <c r="L72" s="95"/>
      <c r="M72" s="139">
        <f>SUM(M66:M71)</f>
        <v>791</v>
      </c>
      <c r="N72" s="95"/>
      <c r="O72" s="139">
        <f>SUM(O66:O71)</f>
        <v>704</v>
      </c>
      <c r="P72" s="95"/>
      <c r="Q72" s="139">
        <f>SUM(Q66:Q71)</f>
        <v>962</v>
      </c>
      <c r="R72" s="95"/>
      <c r="S72" s="139">
        <f>SUM(S66:S71)</f>
        <v>1016</v>
      </c>
      <c r="T72" s="95"/>
      <c r="U72" s="139">
        <f>SUM(U66:U71)</f>
        <v>668</v>
      </c>
      <c r="V72" s="95"/>
      <c r="W72" s="139">
        <f>SUM(W66:W71)</f>
        <v>962</v>
      </c>
      <c r="X72" s="95"/>
      <c r="Y72" s="139">
        <f>SUM(Y66:Y71)</f>
        <v>704</v>
      </c>
      <c r="Z72" s="95"/>
      <c r="AA72" s="139">
        <f>SUM(AA66:AA71)</f>
        <v>1016</v>
      </c>
      <c r="AB72">
        <f>MIN(I72:AA72)</f>
        <v>668</v>
      </c>
    </row>
    <row r="73" spans="8:28" x14ac:dyDescent="0.25"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</row>
    <row r="74" spans="8:28" x14ac:dyDescent="0.25">
      <c r="H74" s="70" t="s">
        <v>105</v>
      </c>
      <c r="I74" s="70"/>
      <c r="J74" s="70" t="s">
        <v>106</v>
      </c>
      <c r="K74" s="70"/>
      <c r="L74" s="70" t="s">
        <v>107</v>
      </c>
      <c r="M74" s="70"/>
      <c r="N74" s="70" t="s">
        <v>108</v>
      </c>
      <c r="O74" s="70"/>
      <c r="P74" s="70" t="s">
        <v>109</v>
      </c>
      <c r="Q74" s="70"/>
      <c r="R74" s="70" t="s">
        <v>110</v>
      </c>
      <c r="S74" s="70"/>
      <c r="T74" s="70" t="s">
        <v>111</v>
      </c>
      <c r="U74" s="70"/>
      <c r="V74" s="70" t="s">
        <v>112</v>
      </c>
      <c r="W74" s="70"/>
      <c r="X74" s="70" t="s">
        <v>113</v>
      </c>
      <c r="Y74" s="70"/>
      <c r="Z74" s="70" t="s">
        <v>114</v>
      </c>
      <c r="AA74" s="70"/>
    </row>
    <row r="75" spans="8:28" x14ac:dyDescent="0.25">
      <c r="H75" s="70">
        <v>2</v>
      </c>
      <c r="I75" s="70">
        <f>C4</f>
        <v>0</v>
      </c>
      <c r="J75" s="70">
        <v>3</v>
      </c>
      <c r="K75" s="70">
        <f>D5</f>
        <v>0</v>
      </c>
      <c r="L75" s="70">
        <v>2</v>
      </c>
      <c r="M75" s="70">
        <f>C4</f>
        <v>0</v>
      </c>
      <c r="N75" s="70">
        <v>1</v>
      </c>
      <c r="O75" s="70">
        <f>B3</f>
        <v>0</v>
      </c>
      <c r="P75" s="70">
        <v>4</v>
      </c>
      <c r="Q75" s="70">
        <f>E6</f>
        <v>0</v>
      </c>
      <c r="R75" s="70">
        <v>3</v>
      </c>
      <c r="S75" s="70">
        <f>D5</f>
        <v>0</v>
      </c>
      <c r="T75" s="70">
        <v>5</v>
      </c>
      <c r="U75" s="70">
        <f>F7</f>
        <v>0</v>
      </c>
      <c r="V75" s="70">
        <v>1</v>
      </c>
      <c r="W75" s="70">
        <f>B3</f>
        <v>0</v>
      </c>
      <c r="X75" s="70">
        <v>2</v>
      </c>
      <c r="Y75" s="70">
        <f>C4</f>
        <v>0</v>
      </c>
      <c r="Z75" s="70">
        <v>2</v>
      </c>
      <c r="AA75" s="70">
        <f>C4</f>
        <v>0</v>
      </c>
    </row>
    <row r="76" spans="8:28" x14ac:dyDescent="0.25">
      <c r="H76" s="70">
        <v>4</v>
      </c>
      <c r="I76" s="70">
        <f>E4</f>
        <v>201</v>
      </c>
      <c r="J76" s="70">
        <v>1</v>
      </c>
      <c r="K76" s="70">
        <f>B5</f>
        <v>217</v>
      </c>
      <c r="L76" s="70">
        <v>3</v>
      </c>
      <c r="M76" s="70">
        <f>D4</f>
        <v>290</v>
      </c>
      <c r="N76" s="70">
        <v>3</v>
      </c>
      <c r="O76" s="70">
        <f>D3</f>
        <v>217</v>
      </c>
      <c r="P76" s="70">
        <v>3</v>
      </c>
      <c r="Q76" s="70">
        <f>D6</f>
        <v>113</v>
      </c>
      <c r="R76" s="70">
        <v>1</v>
      </c>
      <c r="S76" s="70">
        <f>B5</f>
        <v>217</v>
      </c>
      <c r="T76" s="70">
        <v>2</v>
      </c>
      <c r="U76" s="70">
        <f>C7</f>
        <v>79</v>
      </c>
      <c r="V76" s="70">
        <v>5</v>
      </c>
      <c r="W76" s="70">
        <f>F3</f>
        <v>58</v>
      </c>
      <c r="X76" s="70">
        <v>5</v>
      </c>
      <c r="Y76" s="70">
        <f>F4</f>
        <v>79</v>
      </c>
      <c r="Z76" s="70">
        <v>1</v>
      </c>
      <c r="AA76" s="70">
        <f>B4</f>
        <v>132</v>
      </c>
    </row>
    <row r="77" spans="8:28" x14ac:dyDescent="0.25">
      <c r="H77" s="70">
        <v>1</v>
      </c>
      <c r="I77" s="70">
        <f>B6</f>
        <v>164</v>
      </c>
      <c r="J77" s="70">
        <v>2</v>
      </c>
      <c r="K77" s="70">
        <f>C3</f>
        <v>132</v>
      </c>
      <c r="L77" s="70">
        <v>4</v>
      </c>
      <c r="M77" s="70">
        <f>E5</f>
        <v>113</v>
      </c>
      <c r="N77" s="70">
        <v>5</v>
      </c>
      <c r="O77" s="70">
        <f>F5</f>
        <v>303</v>
      </c>
      <c r="P77" s="70">
        <v>5</v>
      </c>
      <c r="Q77" s="70">
        <f>F5</f>
        <v>303</v>
      </c>
      <c r="R77" s="70">
        <v>5</v>
      </c>
      <c r="S77" s="70">
        <f>F3</f>
        <v>58</v>
      </c>
      <c r="T77" s="70">
        <v>3</v>
      </c>
      <c r="U77" s="70">
        <f>D4</f>
        <v>290</v>
      </c>
      <c r="V77" s="70">
        <v>4</v>
      </c>
      <c r="W77" s="70">
        <f>E7</f>
        <v>196</v>
      </c>
      <c r="X77" s="70">
        <v>4</v>
      </c>
      <c r="Y77" s="70">
        <f>E7</f>
        <v>196</v>
      </c>
      <c r="Z77" s="70">
        <v>5</v>
      </c>
      <c r="AA77" s="70">
        <f>F3</f>
        <v>58</v>
      </c>
    </row>
    <row r="78" spans="8:28" x14ac:dyDescent="0.25">
      <c r="H78" s="70">
        <v>3</v>
      </c>
      <c r="I78" s="70">
        <f>D3</f>
        <v>217</v>
      </c>
      <c r="J78" s="70">
        <v>4</v>
      </c>
      <c r="K78" s="70">
        <f>E4</f>
        <v>201</v>
      </c>
      <c r="L78" s="70">
        <v>1</v>
      </c>
      <c r="M78" s="70">
        <f>B6</f>
        <v>164</v>
      </c>
      <c r="N78" s="70">
        <v>2</v>
      </c>
      <c r="O78" s="70">
        <f>C7</f>
        <v>79</v>
      </c>
      <c r="P78" s="70">
        <v>2</v>
      </c>
      <c r="Q78" s="70">
        <f>C7</f>
        <v>79</v>
      </c>
      <c r="R78" s="70">
        <v>2</v>
      </c>
      <c r="S78" s="70">
        <f>C7</f>
        <v>79</v>
      </c>
      <c r="T78" s="70">
        <v>1</v>
      </c>
      <c r="U78" s="70">
        <f>B5</f>
        <v>217</v>
      </c>
      <c r="V78" s="70">
        <v>2</v>
      </c>
      <c r="W78" s="70">
        <f>C6</f>
        <v>201</v>
      </c>
      <c r="X78" s="70">
        <v>1</v>
      </c>
      <c r="Y78" s="70">
        <f>B6</f>
        <v>164</v>
      </c>
      <c r="Z78" s="70">
        <v>4</v>
      </c>
      <c r="AA78" s="70">
        <f>E7</f>
        <v>196</v>
      </c>
    </row>
    <row r="79" spans="8:28" x14ac:dyDescent="0.25">
      <c r="H79" s="70">
        <v>5</v>
      </c>
      <c r="I79" s="70">
        <f>F5</f>
        <v>303</v>
      </c>
      <c r="J79" s="70">
        <v>5</v>
      </c>
      <c r="K79" s="70">
        <f>F6</f>
        <v>196</v>
      </c>
      <c r="L79" s="70">
        <v>5</v>
      </c>
      <c r="M79" s="70">
        <f>F3</f>
        <v>58</v>
      </c>
      <c r="N79" s="70">
        <v>4</v>
      </c>
      <c r="O79" s="70">
        <f>E4</f>
        <v>201</v>
      </c>
      <c r="P79" s="70">
        <v>1</v>
      </c>
      <c r="Q79" s="70">
        <f>B4</f>
        <v>132</v>
      </c>
      <c r="R79" s="70">
        <v>4</v>
      </c>
      <c r="S79" s="70">
        <f>E4</f>
        <v>201</v>
      </c>
      <c r="T79" s="70">
        <v>4</v>
      </c>
      <c r="U79" s="70">
        <f>E3</f>
        <v>164</v>
      </c>
      <c r="V79" s="70">
        <v>3</v>
      </c>
      <c r="W79" s="70">
        <f>D4</f>
        <v>290</v>
      </c>
      <c r="X79" s="70">
        <v>3</v>
      </c>
      <c r="Y79" s="70">
        <f>D3</f>
        <v>217</v>
      </c>
      <c r="Z79" s="70">
        <v>3</v>
      </c>
      <c r="AA79" s="70">
        <f>D6</f>
        <v>113</v>
      </c>
    </row>
    <row r="80" spans="8:28" x14ac:dyDescent="0.25">
      <c r="H80" s="70">
        <v>2</v>
      </c>
      <c r="I80" s="70">
        <f>C7</f>
        <v>79</v>
      </c>
      <c r="J80" s="70">
        <v>3</v>
      </c>
      <c r="K80" s="70">
        <f>D7</f>
        <v>303</v>
      </c>
      <c r="L80" s="70">
        <v>2</v>
      </c>
      <c r="M80" s="70">
        <f>C7</f>
        <v>79</v>
      </c>
      <c r="N80" s="70">
        <v>1</v>
      </c>
      <c r="O80" s="70">
        <f>B6</f>
        <v>164</v>
      </c>
      <c r="P80" s="70">
        <v>4</v>
      </c>
      <c r="Q80" s="70">
        <f>E3</f>
        <v>164</v>
      </c>
      <c r="R80" s="70">
        <v>3</v>
      </c>
      <c r="S80" s="70">
        <f>D6</f>
        <v>113</v>
      </c>
      <c r="T80" s="70">
        <v>5</v>
      </c>
      <c r="U80" s="70">
        <f>F6</f>
        <v>196</v>
      </c>
      <c r="V80" s="70">
        <v>1</v>
      </c>
      <c r="W80" s="70">
        <f>B5</f>
        <v>217</v>
      </c>
      <c r="X80" s="70">
        <v>2</v>
      </c>
      <c r="Y80" s="70">
        <f>C5</f>
        <v>290</v>
      </c>
      <c r="Z80" s="70">
        <v>2</v>
      </c>
      <c r="AA80" s="70">
        <f>C5</f>
        <v>290</v>
      </c>
    </row>
    <row r="81" spans="3:37" x14ac:dyDescent="0.25">
      <c r="H81" s="95"/>
      <c r="I81" s="139">
        <f>SUM(I75:I80)</f>
        <v>964</v>
      </c>
      <c r="J81" s="95"/>
      <c r="K81" s="139">
        <f>SUM(K75:K80)</f>
        <v>1049</v>
      </c>
      <c r="L81" s="95"/>
      <c r="M81" s="139">
        <f>SUM(M75:M80)</f>
        <v>704</v>
      </c>
      <c r="N81" s="95"/>
      <c r="O81" s="139">
        <f>SUM(O75:O80)</f>
        <v>964</v>
      </c>
      <c r="P81" s="95"/>
      <c r="Q81" s="139">
        <f>SUM(Q75:Q80)</f>
        <v>791</v>
      </c>
      <c r="R81" s="95"/>
      <c r="S81" s="139">
        <f>SUM(S75:S80)</f>
        <v>668</v>
      </c>
      <c r="T81" s="95"/>
      <c r="U81" s="139">
        <f>SUM(U75:U80)</f>
        <v>946</v>
      </c>
      <c r="V81" s="95"/>
      <c r="W81" s="139">
        <f>SUM(W75:W80)</f>
        <v>962</v>
      </c>
      <c r="X81" s="95"/>
      <c r="Y81" s="139">
        <f>SUM(Y75:Y80)</f>
        <v>946</v>
      </c>
      <c r="Z81" s="95"/>
      <c r="AA81" s="139">
        <f>SUM(AA75:AA80)</f>
        <v>789</v>
      </c>
      <c r="AB81">
        <f>MIN(I81:AA81)</f>
        <v>668</v>
      </c>
    </row>
    <row r="82" spans="3:37" x14ac:dyDescent="0.25">
      <c r="C82" s="88"/>
      <c r="D82" s="93"/>
      <c r="E82" s="93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</row>
    <row r="83" spans="3:37" x14ac:dyDescent="0.25">
      <c r="C83" s="88"/>
      <c r="D83" s="93"/>
      <c r="E83" s="93"/>
      <c r="H83" s="70" t="s">
        <v>115</v>
      </c>
      <c r="I83" s="70"/>
      <c r="J83" s="70" t="s">
        <v>116</v>
      </c>
      <c r="K83" s="70"/>
      <c r="L83" s="70" t="s">
        <v>117</v>
      </c>
      <c r="M83" s="70"/>
      <c r="N83" s="70" t="s">
        <v>118</v>
      </c>
      <c r="O83" s="70"/>
      <c r="P83" s="70" t="s">
        <v>119</v>
      </c>
      <c r="Q83" s="70"/>
      <c r="R83" s="70" t="s">
        <v>120</v>
      </c>
      <c r="S83" s="70"/>
      <c r="T83" s="70" t="s">
        <v>121</v>
      </c>
      <c r="U83" s="70"/>
      <c r="V83" s="70" t="s">
        <v>122</v>
      </c>
      <c r="W83" s="70"/>
      <c r="X83" s="70" t="s">
        <v>123</v>
      </c>
      <c r="Y83" s="70"/>
      <c r="Z83" s="70" t="s">
        <v>124</v>
      </c>
      <c r="AA83" s="70"/>
    </row>
    <row r="84" spans="3:37" x14ac:dyDescent="0.25">
      <c r="C84" s="88"/>
      <c r="D84" s="93"/>
      <c r="E84" s="93"/>
      <c r="H84" s="70">
        <v>3</v>
      </c>
      <c r="I84" s="70">
        <f>D5</f>
        <v>0</v>
      </c>
      <c r="J84" s="70">
        <v>1</v>
      </c>
      <c r="K84" s="70">
        <f>B3</f>
        <v>0</v>
      </c>
      <c r="L84" s="70">
        <v>5</v>
      </c>
      <c r="M84" s="70">
        <f>F7</f>
        <v>0</v>
      </c>
      <c r="N84" s="70">
        <v>4</v>
      </c>
      <c r="O84" s="70">
        <f>E6</f>
        <v>0</v>
      </c>
      <c r="P84" s="70">
        <v>2</v>
      </c>
      <c r="Q84" s="70">
        <f>C4</f>
        <v>0</v>
      </c>
      <c r="R84" s="70">
        <v>3</v>
      </c>
      <c r="S84" s="70">
        <f>D5</f>
        <v>0</v>
      </c>
      <c r="T84" s="70">
        <v>5</v>
      </c>
      <c r="U84" s="70">
        <f>F7</f>
        <v>0</v>
      </c>
      <c r="V84" s="70">
        <v>5</v>
      </c>
      <c r="W84" s="70">
        <f>F7</f>
        <v>0</v>
      </c>
      <c r="X84" s="70">
        <v>1</v>
      </c>
      <c r="Y84" s="70">
        <f>B3</f>
        <v>0</v>
      </c>
      <c r="Z84" s="70">
        <v>5</v>
      </c>
      <c r="AA84" s="70">
        <f>F7</f>
        <v>0</v>
      </c>
    </row>
    <row r="85" spans="3:37" x14ac:dyDescent="0.25">
      <c r="C85" s="88"/>
      <c r="D85" s="93"/>
      <c r="E85" s="93"/>
      <c r="H85" s="70">
        <v>5</v>
      </c>
      <c r="I85" s="70">
        <f>F5</f>
        <v>303</v>
      </c>
      <c r="J85" s="70">
        <v>3</v>
      </c>
      <c r="K85" s="70">
        <f>D3</f>
        <v>217</v>
      </c>
      <c r="L85" s="70">
        <v>3</v>
      </c>
      <c r="M85" s="70">
        <f>D7</f>
        <v>303</v>
      </c>
      <c r="N85" s="70">
        <v>3</v>
      </c>
      <c r="O85" s="70">
        <f>D6</f>
        <v>113</v>
      </c>
      <c r="P85" s="70">
        <v>5</v>
      </c>
      <c r="Q85" s="70">
        <f>F4</f>
        <v>79</v>
      </c>
      <c r="R85" s="70">
        <v>1</v>
      </c>
      <c r="S85" s="70">
        <f>B5</f>
        <v>217</v>
      </c>
      <c r="T85" s="70">
        <v>3</v>
      </c>
      <c r="U85" s="70">
        <f>D7</f>
        <v>303</v>
      </c>
      <c r="V85" s="70">
        <v>3</v>
      </c>
      <c r="W85" s="70">
        <f>D7</f>
        <v>303</v>
      </c>
      <c r="X85" s="70">
        <v>4</v>
      </c>
      <c r="Y85" s="70">
        <f>E3</f>
        <v>164</v>
      </c>
      <c r="Z85" s="70">
        <v>2</v>
      </c>
      <c r="AA85" s="70">
        <f>C7</f>
        <v>79</v>
      </c>
    </row>
    <row r="86" spans="3:37" x14ac:dyDescent="0.25">
      <c r="C86" s="88"/>
      <c r="D86" s="93"/>
      <c r="E86" s="93"/>
      <c r="H86" s="70">
        <v>1</v>
      </c>
      <c r="I86" s="70">
        <f>B7</f>
        <v>58</v>
      </c>
      <c r="J86" s="70">
        <v>4</v>
      </c>
      <c r="K86" s="70">
        <f>E5</f>
        <v>113</v>
      </c>
      <c r="L86" s="70">
        <v>1</v>
      </c>
      <c r="M86" s="70">
        <f>B5</f>
        <v>217</v>
      </c>
      <c r="N86" s="70">
        <v>1</v>
      </c>
      <c r="O86" s="70">
        <f>B5</f>
        <v>217</v>
      </c>
      <c r="P86" s="70">
        <v>1</v>
      </c>
      <c r="Q86" s="70">
        <f>B7</f>
        <v>58</v>
      </c>
      <c r="R86" s="70">
        <v>4</v>
      </c>
      <c r="S86" s="70">
        <f>E3</f>
        <v>164</v>
      </c>
      <c r="T86" s="70">
        <v>1</v>
      </c>
      <c r="U86" s="70">
        <f>B5</f>
        <v>217</v>
      </c>
      <c r="V86" s="70">
        <v>1</v>
      </c>
      <c r="W86" s="70">
        <f>B5</f>
        <v>217</v>
      </c>
      <c r="X86" s="70">
        <v>3</v>
      </c>
      <c r="Y86" s="70">
        <f>D6</f>
        <v>113</v>
      </c>
      <c r="Z86" s="70">
        <v>3</v>
      </c>
      <c r="AA86" s="70">
        <f>D4</f>
        <v>290</v>
      </c>
    </row>
    <row r="87" spans="3:37" x14ac:dyDescent="0.25">
      <c r="H87" s="70">
        <v>2</v>
      </c>
      <c r="I87" s="70">
        <f>C3</f>
        <v>132</v>
      </c>
      <c r="J87" s="70">
        <v>5</v>
      </c>
      <c r="K87" s="70">
        <f>F6</f>
        <v>196</v>
      </c>
      <c r="L87" s="70">
        <v>4</v>
      </c>
      <c r="M87" s="70">
        <f>E3</f>
        <v>164</v>
      </c>
      <c r="N87" s="70">
        <v>5</v>
      </c>
      <c r="O87" s="70">
        <f>F3</f>
        <v>58</v>
      </c>
      <c r="P87" s="70">
        <v>3</v>
      </c>
      <c r="Q87" s="70">
        <f>D3</f>
        <v>217</v>
      </c>
      <c r="R87" s="70">
        <v>5</v>
      </c>
      <c r="S87" s="70">
        <f>F6</f>
        <v>196</v>
      </c>
      <c r="T87" s="70">
        <v>4</v>
      </c>
      <c r="U87" s="70">
        <f>E3</f>
        <v>164</v>
      </c>
      <c r="V87" s="70">
        <v>4</v>
      </c>
      <c r="W87" s="70">
        <f>E3</f>
        <v>164</v>
      </c>
      <c r="X87" s="70">
        <v>5</v>
      </c>
      <c r="Y87" s="70">
        <f>F5</f>
        <v>303</v>
      </c>
      <c r="Z87" s="70">
        <v>4</v>
      </c>
      <c r="AA87" s="70">
        <f>E5</f>
        <v>113</v>
      </c>
    </row>
    <row r="88" spans="3:37" x14ac:dyDescent="0.25">
      <c r="H88" s="70">
        <v>4</v>
      </c>
      <c r="I88" s="70">
        <f>E4</f>
        <v>201</v>
      </c>
      <c r="J88" s="70">
        <v>2</v>
      </c>
      <c r="K88" s="70">
        <f>C7</f>
        <v>79</v>
      </c>
      <c r="L88" s="70">
        <v>2</v>
      </c>
      <c r="M88" s="70">
        <f>C6</f>
        <v>201</v>
      </c>
      <c r="N88" s="70">
        <v>2</v>
      </c>
      <c r="O88" s="70">
        <f>C7</f>
        <v>79</v>
      </c>
      <c r="P88" s="70">
        <v>4</v>
      </c>
      <c r="Q88" s="70">
        <f>E5</f>
        <v>113</v>
      </c>
      <c r="R88" s="70">
        <v>2</v>
      </c>
      <c r="S88" s="70">
        <f>C7</f>
        <v>79</v>
      </c>
      <c r="T88" s="70">
        <v>2</v>
      </c>
      <c r="U88" s="70">
        <f>C6</f>
        <v>201</v>
      </c>
      <c r="V88" s="70">
        <v>2</v>
      </c>
      <c r="W88" s="70">
        <f>C6</f>
        <v>201</v>
      </c>
      <c r="X88" s="70">
        <v>2</v>
      </c>
      <c r="Y88" s="70">
        <f>C7</f>
        <v>79</v>
      </c>
      <c r="Z88" s="70">
        <v>1</v>
      </c>
      <c r="AA88" s="70">
        <f>B6</f>
        <v>164</v>
      </c>
    </row>
    <row r="89" spans="3:37" x14ac:dyDescent="0.25">
      <c r="H89" s="70">
        <v>3</v>
      </c>
      <c r="I89" s="70">
        <f>D6</f>
        <v>113</v>
      </c>
      <c r="J89" s="70">
        <v>1</v>
      </c>
      <c r="K89" s="70">
        <f>B4</f>
        <v>132</v>
      </c>
      <c r="L89" s="70">
        <v>5</v>
      </c>
      <c r="M89" s="70">
        <f>F4</f>
        <v>79</v>
      </c>
      <c r="N89" s="70">
        <v>4</v>
      </c>
      <c r="O89" s="70">
        <f>E4</f>
        <v>201</v>
      </c>
      <c r="P89" s="70">
        <v>2</v>
      </c>
      <c r="Q89" s="70">
        <f>C6</f>
        <v>201</v>
      </c>
      <c r="R89" s="70">
        <v>3</v>
      </c>
      <c r="S89" s="70">
        <f>D4</f>
        <v>290</v>
      </c>
      <c r="T89" s="70">
        <v>5</v>
      </c>
      <c r="U89" s="70">
        <f>F4</f>
        <v>79</v>
      </c>
      <c r="V89" s="70">
        <v>5</v>
      </c>
      <c r="W89" s="70">
        <f>F4</f>
        <v>79</v>
      </c>
      <c r="X89" s="70">
        <v>1</v>
      </c>
      <c r="Y89" s="70">
        <f>B4</f>
        <v>132</v>
      </c>
      <c r="Z89" s="70">
        <v>5</v>
      </c>
      <c r="AA89" s="70">
        <f>F3</f>
        <v>58</v>
      </c>
    </row>
    <row r="90" spans="3:37" x14ac:dyDescent="0.25">
      <c r="H90" s="95"/>
      <c r="I90" s="139">
        <f>SUM(I84:I89)</f>
        <v>807</v>
      </c>
      <c r="J90" s="95"/>
      <c r="K90" s="139">
        <f>SUM(K84:K89)</f>
        <v>737</v>
      </c>
      <c r="L90" s="95"/>
      <c r="M90" s="139">
        <f>SUM(M84:M89)</f>
        <v>964</v>
      </c>
      <c r="N90" s="95"/>
      <c r="O90" s="139">
        <f>SUM(O84:O89)</f>
        <v>668</v>
      </c>
      <c r="P90" s="95"/>
      <c r="Q90" s="139">
        <f>SUM(Q84:Q89)</f>
        <v>668</v>
      </c>
      <c r="R90" s="95"/>
      <c r="S90" s="139">
        <f>SUM(S84:S89)</f>
        <v>946</v>
      </c>
      <c r="T90" s="95"/>
      <c r="U90" s="139">
        <f>SUM(U84:U89)</f>
        <v>964</v>
      </c>
      <c r="V90" s="95"/>
      <c r="W90" s="139">
        <f>SUM(W84:W89)</f>
        <v>964</v>
      </c>
      <c r="X90" s="95"/>
      <c r="Y90" s="139">
        <f>SUM(Y84:Y89)</f>
        <v>791</v>
      </c>
      <c r="Z90" s="95"/>
      <c r="AA90" s="139">
        <f>SUM(AA84:AA89)</f>
        <v>704</v>
      </c>
      <c r="AB90">
        <f>MIN(I90:AA90)</f>
        <v>668</v>
      </c>
    </row>
    <row r="91" spans="3:37" x14ac:dyDescent="0.25"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</row>
    <row r="92" spans="3:37" x14ac:dyDescent="0.25">
      <c r="H92" s="70" t="s">
        <v>125</v>
      </c>
      <c r="I92" s="70"/>
      <c r="J92" s="70" t="s">
        <v>126</v>
      </c>
      <c r="K92" s="70"/>
      <c r="L92" s="70" t="s">
        <v>127</v>
      </c>
      <c r="M92" s="70"/>
      <c r="N92" s="70" t="s">
        <v>128</v>
      </c>
      <c r="O92" s="70"/>
      <c r="P92" s="70" t="s">
        <v>129</v>
      </c>
      <c r="Q92" s="70"/>
      <c r="R92" s="70" t="s">
        <v>130</v>
      </c>
      <c r="S92" s="70"/>
      <c r="T92" s="70" t="s">
        <v>131</v>
      </c>
      <c r="U92" s="70"/>
      <c r="V92" s="70" t="s">
        <v>132</v>
      </c>
      <c r="W92" s="70"/>
      <c r="X92" s="70" t="s">
        <v>133</v>
      </c>
      <c r="Y92" s="70"/>
      <c r="Z92" s="70" t="s">
        <v>134</v>
      </c>
      <c r="AA92" s="70"/>
    </row>
    <row r="93" spans="3:37" x14ac:dyDescent="0.25">
      <c r="H93" s="70">
        <v>5</v>
      </c>
      <c r="I93" s="70">
        <f>F7</f>
        <v>0</v>
      </c>
      <c r="J93" s="70">
        <v>3</v>
      </c>
      <c r="K93" s="70">
        <f>D5</f>
        <v>0</v>
      </c>
      <c r="L93" s="70">
        <v>2</v>
      </c>
      <c r="M93" s="70">
        <f>C4</f>
        <v>0</v>
      </c>
      <c r="N93" s="70">
        <v>3</v>
      </c>
      <c r="O93" s="70">
        <f>D5</f>
        <v>0</v>
      </c>
      <c r="P93" s="70">
        <v>4</v>
      </c>
      <c r="Q93" s="70">
        <f>E6</f>
        <v>0</v>
      </c>
      <c r="R93" s="70">
        <v>1</v>
      </c>
      <c r="S93" s="70">
        <f>B3</f>
        <v>0</v>
      </c>
      <c r="T93" s="70">
        <v>1</v>
      </c>
      <c r="U93" s="70">
        <f>B3</f>
        <v>0</v>
      </c>
      <c r="V93" s="70">
        <v>2</v>
      </c>
      <c r="W93" s="70">
        <f>C4</f>
        <v>0</v>
      </c>
      <c r="X93" s="70">
        <v>5</v>
      </c>
      <c r="Y93" s="70">
        <f>F7</f>
        <v>0</v>
      </c>
      <c r="Z93" s="70">
        <v>2</v>
      </c>
      <c r="AA93" s="70">
        <f>C4</f>
        <v>0</v>
      </c>
      <c r="AD93" t="s">
        <v>284</v>
      </c>
      <c r="AE93" t="s">
        <v>300</v>
      </c>
    </row>
    <row r="94" spans="3:37" x14ac:dyDescent="0.25">
      <c r="H94" s="70">
        <v>2</v>
      </c>
      <c r="I94" s="70">
        <f>C7</f>
        <v>79</v>
      </c>
      <c r="J94" s="70">
        <v>4</v>
      </c>
      <c r="K94" s="70">
        <f>E5</f>
        <v>113</v>
      </c>
      <c r="L94" s="70">
        <v>3</v>
      </c>
      <c r="M94" s="70">
        <f>D4</f>
        <v>290</v>
      </c>
      <c r="N94" s="70">
        <v>2</v>
      </c>
      <c r="O94" s="70">
        <f>C5</f>
        <v>290</v>
      </c>
      <c r="P94" s="70">
        <v>3</v>
      </c>
      <c r="Q94" s="70">
        <f>D6</f>
        <v>113</v>
      </c>
      <c r="R94" s="70">
        <v>4</v>
      </c>
      <c r="S94" s="70">
        <f>E3</f>
        <v>164</v>
      </c>
      <c r="T94" s="70">
        <v>3</v>
      </c>
      <c r="U94" s="70">
        <f>D3</f>
        <v>217</v>
      </c>
      <c r="V94" s="70">
        <v>1</v>
      </c>
      <c r="W94" s="70">
        <f>B4</f>
        <v>132</v>
      </c>
      <c r="X94" s="70">
        <v>3</v>
      </c>
      <c r="Y94" s="70">
        <f>D7</f>
        <v>303</v>
      </c>
      <c r="Z94" s="70">
        <v>1</v>
      </c>
      <c r="AA94" s="70">
        <f>B4</f>
        <v>132</v>
      </c>
      <c r="AD94" s="2">
        <v>1</v>
      </c>
      <c r="AE94" s="2">
        <v>2</v>
      </c>
      <c r="AF94" s="2">
        <v>3</v>
      </c>
      <c r="AG94" s="2">
        <v>4</v>
      </c>
      <c r="AH94" s="2">
        <v>5</v>
      </c>
      <c r="AJ94" s="96"/>
      <c r="AK94" t="s">
        <v>302</v>
      </c>
    </row>
    <row r="95" spans="3:37" x14ac:dyDescent="0.25">
      <c r="H95" s="70">
        <v>1</v>
      </c>
      <c r="I95" s="70">
        <f>B4</f>
        <v>132</v>
      </c>
      <c r="J95" s="70">
        <v>2</v>
      </c>
      <c r="K95" s="70">
        <f>C6</f>
        <v>201</v>
      </c>
      <c r="L95" s="70">
        <v>1</v>
      </c>
      <c r="M95" s="70">
        <f>B5</f>
        <v>217</v>
      </c>
      <c r="N95" s="70">
        <v>4</v>
      </c>
      <c r="O95" s="70">
        <f>E4</f>
        <v>201</v>
      </c>
      <c r="P95" s="70">
        <v>2</v>
      </c>
      <c r="Q95" s="70">
        <f>C5</f>
        <v>290</v>
      </c>
      <c r="R95" s="70">
        <v>5</v>
      </c>
      <c r="S95" s="70">
        <f>F6</f>
        <v>196</v>
      </c>
      <c r="T95" s="70">
        <v>5</v>
      </c>
      <c r="U95" s="70">
        <f>F5</f>
        <v>303</v>
      </c>
      <c r="V95" s="70">
        <v>4</v>
      </c>
      <c r="W95" s="70">
        <f>E3</f>
        <v>164</v>
      </c>
      <c r="X95" s="70">
        <v>1</v>
      </c>
      <c r="Y95" s="70">
        <f>B5</f>
        <v>217</v>
      </c>
      <c r="Z95" s="70">
        <v>4</v>
      </c>
      <c r="AA95" s="70">
        <f>E3</f>
        <v>164</v>
      </c>
      <c r="AC95" s="49">
        <v>1</v>
      </c>
      <c r="AD95" s="4">
        <v>0</v>
      </c>
      <c r="AE95" s="4">
        <v>132</v>
      </c>
      <c r="AF95" s="4">
        <v>217</v>
      </c>
      <c r="AG95" s="4">
        <v>164</v>
      </c>
      <c r="AH95" s="4">
        <v>58</v>
      </c>
      <c r="AJ95" s="96"/>
      <c r="AK95" t="s">
        <v>299</v>
      </c>
    </row>
    <row r="96" spans="3:37" x14ac:dyDescent="0.25">
      <c r="H96" s="70">
        <v>3</v>
      </c>
      <c r="I96" s="70">
        <f>D3</f>
        <v>217</v>
      </c>
      <c r="J96" s="70">
        <v>1</v>
      </c>
      <c r="K96" s="70">
        <f>B4</f>
        <v>132</v>
      </c>
      <c r="L96" s="70">
        <v>4</v>
      </c>
      <c r="M96" s="70">
        <f>E3</f>
        <v>164</v>
      </c>
      <c r="N96" s="70">
        <v>1</v>
      </c>
      <c r="O96" s="70">
        <f>B6</f>
        <v>164</v>
      </c>
      <c r="P96" s="70">
        <v>1</v>
      </c>
      <c r="Q96" s="70">
        <f>B4</f>
        <v>132</v>
      </c>
      <c r="R96" s="70">
        <v>3</v>
      </c>
      <c r="S96" s="70">
        <f>D7</f>
        <v>303</v>
      </c>
      <c r="T96" s="70">
        <v>4</v>
      </c>
      <c r="U96" s="70">
        <f>E7</f>
        <v>196</v>
      </c>
      <c r="V96" s="70">
        <v>5</v>
      </c>
      <c r="W96" s="70">
        <f>F6</f>
        <v>196</v>
      </c>
      <c r="X96" s="70">
        <v>4</v>
      </c>
      <c r="Y96" s="70">
        <f>E3</f>
        <v>164</v>
      </c>
      <c r="Z96" s="70">
        <v>3</v>
      </c>
      <c r="AA96" s="70">
        <f>D6</f>
        <v>113</v>
      </c>
      <c r="AC96" s="49">
        <v>2</v>
      </c>
      <c r="AD96" s="91">
        <v>132</v>
      </c>
      <c r="AE96" s="91">
        <v>0</v>
      </c>
      <c r="AF96" s="91">
        <v>290</v>
      </c>
      <c r="AG96" s="91">
        <v>201</v>
      </c>
      <c r="AH96" s="91">
        <v>79</v>
      </c>
      <c r="AJ96" s="96"/>
      <c r="AK96" t="s">
        <v>296</v>
      </c>
    </row>
    <row r="97" spans="3:42" x14ac:dyDescent="0.25">
      <c r="H97" s="70">
        <v>4</v>
      </c>
      <c r="I97" s="70">
        <f>E5</f>
        <v>113</v>
      </c>
      <c r="J97" s="70">
        <v>5</v>
      </c>
      <c r="K97" s="70">
        <f>F3</f>
        <v>58</v>
      </c>
      <c r="L97" s="70">
        <v>5</v>
      </c>
      <c r="M97" s="70">
        <f>F6</f>
        <v>196</v>
      </c>
      <c r="N97" s="70">
        <v>5</v>
      </c>
      <c r="O97" s="70">
        <f>F3</f>
        <v>58</v>
      </c>
      <c r="P97" s="70">
        <v>5</v>
      </c>
      <c r="Q97" s="70">
        <f>F3</f>
        <v>58</v>
      </c>
      <c r="R97" s="70">
        <v>2</v>
      </c>
      <c r="S97" s="70">
        <f>C5</f>
        <v>290</v>
      </c>
      <c r="T97" s="70">
        <v>2</v>
      </c>
      <c r="U97" s="70">
        <f>C6</f>
        <v>201</v>
      </c>
      <c r="V97" s="70">
        <v>3</v>
      </c>
      <c r="W97" s="70">
        <f>D7</f>
        <v>303</v>
      </c>
      <c r="X97" s="70">
        <v>2</v>
      </c>
      <c r="Y97" s="70">
        <f>C6</f>
        <v>201</v>
      </c>
      <c r="Z97" s="70">
        <v>5</v>
      </c>
      <c r="AA97" s="70">
        <f>F5</f>
        <v>303</v>
      </c>
      <c r="AC97" s="49">
        <v>3</v>
      </c>
      <c r="AD97" s="42">
        <v>217</v>
      </c>
      <c r="AE97" s="42">
        <v>290</v>
      </c>
      <c r="AF97" s="42">
        <v>0</v>
      </c>
      <c r="AG97" s="42">
        <v>113</v>
      </c>
      <c r="AH97" s="42">
        <v>303</v>
      </c>
      <c r="AJ97" s="96"/>
      <c r="AK97" t="s">
        <v>309</v>
      </c>
    </row>
    <row r="98" spans="3:42" x14ac:dyDescent="0.25">
      <c r="H98" s="70">
        <v>5</v>
      </c>
      <c r="I98" s="70">
        <f>F6</f>
        <v>196</v>
      </c>
      <c r="J98" s="70">
        <v>3</v>
      </c>
      <c r="K98" s="70">
        <f>D7</f>
        <v>303</v>
      </c>
      <c r="L98" s="70">
        <v>2</v>
      </c>
      <c r="M98" s="70">
        <f>C7</f>
        <v>79</v>
      </c>
      <c r="N98" s="70">
        <v>3</v>
      </c>
      <c r="O98" s="70">
        <f>D7</f>
        <v>303</v>
      </c>
      <c r="P98" s="70">
        <v>4</v>
      </c>
      <c r="Q98" s="70">
        <f>E7</f>
        <v>196</v>
      </c>
      <c r="R98" s="70">
        <v>1</v>
      </c>
      <c r="S98" s="70">
        <f>B4</f>
        <v>132</v>
      </c>
      <c r="T98" s="70">
        <v>1</v>
      </c>
      <c r="U98" s="70">
        <f>B3</f>
        <v>0</v>
      </c>
      <c r="V98" s="70">
        <v>2</v>
      </c>
      <c r="W98" s="70">
        <f>C5</f>
        <v>290</v>
      </c>
      <c r="X98" s="70">
        <v>5</v>
      </c>
      <c r="Y98" s="70">
        <f>F4</f>
        <v>79</v>
      </c>
      <c r="Z98" s="70">
        <v>2</v>
      </c>
      <c r="AA98" s="70">
        <f>C7</f>
        <v>79</v>
      </c>
      <c r="AC98" s="49">
        <v>4</v>
      </c>
      <c r="AD98" s="91">
        <v>164</v>
      </c>
      <c r="AE98" s="91">
        <v>201</v>
      </c>
      <c r="AF98" s="91">
        <v>113</v>
      </c>
      <c r="AG98" s="91">
        <v>0</v>
      </c>
      <c r="AH98" s="91">
        <v>196</v>
      </c>
      <c r="AJ98" s="96"/>
      <c r="AK98" t="s">
        <v>295</v>
      </c>
    </row>
    <row r="99" spans="3:42" x14ac:dyDescent="0.25">
      <c r="H99" s="95"/>
      <c r="I99" s="139">
        <f>SUM(I93:I98)</f>
        <v>737</v>
      </c>
      <c r="J99" s="95"/>
      <c r="K99" s="139">
        <f>SUM(K93:K98)</f>
        <v>807</v>
      </c>
      <c r="L99" s="95"/>
      <c r="M99" s="139">
        <f>SUM(M93:M98)</f>
        <v>946</v>
      </c>
      <c r="N99" s="95"/>
      <c r="O99" s="139">
        <f>SUM(O93:O98)</f>
        <v>1016</v>
      </c>
      <c r="P99" s="95"/>
      <c r="Q99" s="139">
        <f>SUM(Q93:Q98)</f>
        <v>789</v>
      </c>
      <c r="R99" s="95"/>
      <c r="S99" s="139">
        <f>SUM(S93:S98)</f>
        <v>1085</v>
      </c>
      <c r="T99" s="95"/>
      <c r="U99" s="139">
        <f>SUM(U93:U98)</f>
        <v>917</v>
      </c>
      <c r="V99" s="95"/>
      <c r="W99" s="139">
        <f>SUM(W93:W98)</f>
        <v>1085</v>
      </c>
      <c r="X99" s="95"/>
      <c r="Y99" s="139">
        <f>SUM(Y93:Y98)</f>
        <v>964</v>
      </c>
      <c r="Z99" s="95"/>
      <c r="AA99" s="139">
        <f>SUM(AA93:AA98)</f>
        <v>791</v>
      </c>
      <c r="AB99">
        <f>MIN(I99:AA99)</f>
        <v>737</v>
      </c>
      <c r="AC99" s="49">
        <v>5</v>
      </c>
      <c r="AD99" s="42">
        <v>58</v>
      </c>
      <c r="AE99" s="42">
        <v>79</v>
      </c>
      <c r="AF99" s="42">
        <v>303</v>
      </c>
      <c r="AG99" s="42">
        <v>196</v>
      </c>
      <c r="AH99" s="42">
        <v>0</v>
      </c>
      <c r="AO99" s="38"/>
    </row>
    <row r="100" spans="3:42" x14ac:dyDescent="0.25"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D100" s="101"/>
      <c r="AO100" s="38"/>
      <c r="AP100" t="s">
        <v>285</v>
      </c>
    </row>
    <row r="101" spans="3:42" x14ac:dyDescent="0.25">
      <c r="H101" s="70" t="s">
        <v>135</v>
      </c>
      <c r="I101" s="70"/>
      <c r="J101" s="70" t="s">
        <v>136</v>
      </c>
      <c r="K101" s="70"/>
      <c r="L101" s="70" t="s">
        <v>137</v>
      </c>
      <c r="M101" s="70"/>
      <c r="N101" s="70" t="s">
        <v>138</v>
      </c>
      <c r="O101" s="70"/>
      <c r="P101" s="70" t="s">
        <v>139</v>
      </c>
      <c r="Q101" s="70"/>
      <c r="R101" s="70" t="s">
        <v>140</v>
      </c>
      <c r="S101" s="70"/>
      <c r="T101" s="70" t="s">
        <v>141</v>
      </c>
      <c r="U101" s="70"/>
      <c r="V101" s="70" t="s">
        <v>142</v>
      </c>
      <c r="W101" s="70"/>
      <c r="X101" s="70" t="s">
        <v>143</v>
      </c>
      <c r="Y101" s="70"/>
      <c r="Z101" s="70" t="s">
        <v>144</v>
      </c>
      <c r="AA101" s="70"/>
      <c r="AC101" s="70">
        <f>C121</f>
        <v>2</v>
      </c>
      <c r="AD101" s="101">
        <f>MIN(AD96,AF96,AG96,AH96)</f>
        <v>79</v>
      </c>
      <c r="AE101">
        <f>AH94</f>
        <v>5</v>
      </c>
      <c r="AF101">
        <f>MIN(AD99:AG99)</f>
        <v>58</v>
      </c>
      <c r="AG101">
        <f>AD94</f>
        <v>1</v>
      </c>
      <c r="AH101">
        <f>MIN(AF95:AG95)</f>
        <v>164</v>
      </c>
      <c r="AI101">
        <f>AG94</f>
        <v>4</v>
      </c>
      <c r="AJ101">
        <f>MIN(AF98)</f>
        <v>113</v>
      </c>
      <c r="AK101">
        <f>AF94</f>
        <v>3</v>
      </c>
      <c r="AL101">
        <f>AE97</f>
        <v>290</v>
      </c>
      <c r="AM101" s="70">
        <f>AC101</f>
        <v>2</v>
      </c>
      <c r="AN101" t="s">
        <v>301</v>
      </c>
      <c r="AO101" s="38">
        <f>SUM(AD101,AF101,AH101,AJ101,AL101)</f>
        <v>704</v>
      </c>
    </row>
    <row r="102" spans="3:42" x14ac:dyDescent="0.25">
      <c r="H102" s="70">
        <v>4</v>
      </c>
      <c r="I102" s="70">
        <f>E6</f>
        <v>0</v>
      </c>
      <c r="J102" s="70">
        <v>1</v>
      </c>
      <c r="K102" s="70">
        <f>B3</f>
        <v>0</v>
      </c>
      <c r="L102" s="70">
        <v>2</v>
      </c>
      <c r="M102" s="70">
        <f>C4</f>
        <v>0</v>
      </c>
      <c r="N102" s="70">
        <v>3</v>
      </c>
      <c r="O102" s="70">
        <f>D5</f>
        <v>0</v>
      </c>
      <c r="P102" s="70">
        <v>2</v>
      </c>
      <c r="Q102" s="70">
        <f>C4</f>
        <v>0</v>
      </c>
      <c r="R102" s="70">
        <v>1</v>
      </c>
      <c r="S102" s="70">
        <f>B3</f>
        <v>0</v>
      </c>
      <c r="T102" s="70">
        <v>1</v>
      </c>
      <c r="U102" s="70">
        <f>B3</f>
        <v>0</v>
      </c>
      <c r="V102" s="70">
        <v>1</v>
      </c>
      <c r="W102" s="70">
        <f>B3</f>
        <v>0</v>
      </c>
      <c r="X102" s="70">
        <v>4</v>
      </c>
      <c r="Y102" s="70">
        <f>E6</f>
        <v>0</v>
      </c>
      <c r="Z102" s="70">
        <v>3</v>
      </c>
      <c r="AA102" s="70">
        <f>D5</f>
        <v>0</v>
      </c>
      <c r="AC102" s="70">
        <f>C122</f>
        <v>1</v>
      </c>
      <c r="AD102" s="101">
        <f>MIN(AE95,AF95,AG95,AH95)</f>
        <v>58</v>
      </c>
      <c r="AE102">
        <f>AH94</f>
        <v>5</v>
      </c>
      <c r="AF102">
        <f>MIN(AE99:AG99)</f>
        <v>79</v>
      </c>
      <c r="AG102">
        <f>AE94</f>
        <v>2</v>
      </c>
      <c r="AH102">
        <f>MIN(AF96:AG96)</f>
        <v>201</v>
      </c>
      <c r="AI102">
        <f>AG94</f>
        <v>4</v>
      </c>
      <c r="AJ102">
        <f>MIN(AF98)</f>
        <v>113</v>
      </c>
      <c r="AK102">
        <f>AF94</f>
        <v>3</v>
      </c>
      <c r="AL102">
        <f>AD97</f>
        <v>217</v>
      </c>
      <c r="AM102" s="70">
        <f>AC102</f>
        <v>1</v>
      </c>
      <c r="AO102" s="100">
        <f>SUM(AD102,AF102,AH102,AJ102,AL102)</f>
        <v>668</v>
      </c>
      <c r="AP102">
        <f>1/($D$118*AO102)</f>
        <v>2.9940119760479042E-4</v>
      </c>
    </row>
    <row r="103" spans="3:42" x14ac:dyDescent="0.25">
      <c r="H103" s="70">
        <v>1</v>
      </c>
      <c r="I103" s="70">
        <f>B6</f>
        <v>164</v>
      </c>
      <c r="J103" s="70">
        <v>4</v>
      </c>
      <c r="K103" s="70">
        <f>E3</f>
        <v>164</v>
      </c>
      <c r="L103" s="70">
        <v>4</v>
      </c>
      <c r="M103" s="70">
        <f>E4</f>
        <v>201</v>
      </c>
      <c r="N103" s="70">
        <v>5</v>
      </c>
      <c r="O103" s="70">
        <f>F5</f>
        <v>303</v>
      </c>
      <c r="P103" s="70">
        <v>3</v>
      </c>
      <c r="Q103" s="70">
        <f>D4</f>
        <v>290</v>
      </c>
      <c r="R103" s="70">
        <v>4</v>
      </c>
      <c r="S103" s="70">
        <f>E3</f>
        <v>164</v>
      </c>
      <c r="T103" s="70">
        <v>5</v>
      </c>
      <c r="U103" s="70">
        <f>F3</f>
        <v>58</v>
      </c>
      <c r="V103" s="70">
        <v>5</v>
      </c>
      <c r="W103" s="70">
        <f>F3</f>
        <v>58</v>
      </c>
      <c r="X103" s="70">
        <v>1</v>
      </c>
      <c r="Y103" s="70">
        <f>B6</f>
        <v>164</v>
      </c>
      <c r="Z103" s="70">
        <v>2</v>
      </c>
      <c r="AA103" s="70">
        <f>C5</f>
        <v>290</v>
      </c>
      <c r="AC103" s="70">
        <f>C123</f>
        <v>4</v>
      </c>
      <c r="AD103" s="101">
        <f>MIN(AD98,AE98,AH98,AF98)</f>
        <v>113</v>
      </c>
      <c r="AE103">
        <f>AF94</f>
        <v>3</v>
      </c>
      <c r="AF103">
        <f>MIN(AD97,AE97,AH97)</f>
        <v>217</v>
      </c>
      <c r="AG103">
        <f>AD94</f>
        <v>1</v>
      </c>
      <c r="AH103">
        <f>MIN(AE95,AH95)</f>
        <v>58</v>
      </c>
      <c r="AI103">
        <f>AH94</f>
        <v>5</v>
      </c>
      <c r="AJ103">
        <f>MIN(AE99)</f>
        <v>79</v>
      </c>
      <c r="AK103">
        <f>AE94</f>
        <v>2</v>
      </c>
      <c r="AL103">
        <f>AG96</f>
        <v>201</v>
      </c>
      <c r="AM103" s="70">
        <f>AC103</f>
        <v>4</v>
      </c>
      <c r="AO103" s="100">
        <f>SUM(AD103,AF103,AH103,AJ103,AL103)</f>
        <v>668</v>
      </c>
      <c r="AP103">
        <f>1/($D$118*AO103)</f>
        <v>2.9940119760479042E-4</v>
      </c>
    </row>
    <row r="104" spans="3:42" x14ac:dyDescent="0.25">
      <c r="H104" s="70">
        <v>5</v>
      </c>
      <c r="I104" s="70">
        <f>F3</f>
        <v>58</v>
      </c>
      <c r="J104" s="70">
        <v>2</v>
      </c>
      <c r="K104" s="70">
        <f>C6</f>
        <v>201</v>
      </c>
      <c r="L104" s="70">
        <v>1</v>
      </c>
      <c r="M104" s="70">
        <f>B6</f>
        <v>164</v>
      </c>
      <c r="N104" s="70">
        <v>2</v>
      </c>
      <c r="O104" s="70">
        <f>C7</f>
        <v>79</v>
      </c>
      <c r="P104" s="70">
        <v>4</v>
      </c>
      <c r="Q104" s="70">
        <f>E5</f>
        <v>113</v>
      </c>
      <c r="R104" s="70">
        <v>2</v>
      </c>
      <c r="S104" s="70">
        <f>C6</f>
        <v>201</v>
      </c>
      <c r="T104" s="70">
        <v>2</v>
      </c>
      <c r="U104" s="70">
        <f>C7</f>
        <v>79</v>
      </c>
      <c r="V104" s="70">
        <v>4</v>
      </c>
      <c r="W104" s="70">
        <f>E7</f>
        <v>196</v>
      </c>
      <c r="X104" s="70">
        <v>2</v>
      </c>
      <c r="Y104" s="70">
        <f>C3</f>
        <v>132</v>
      </c>
      <c r="Z104" s="70">
        <v>1</v>
      </c>
      <c r="AA104" s="70">
        <f>B4</f>
        <v>132</v>
      </c>
      <c r="AC104" s="70">
        <f>C124</f>
        <v>5</v>
      </c>
      <c r="AD104" s="101">
        <f>MIN(AD99,AE99,AG99,AF99)</f>
        <v>58</v>
      </c>
      <c r="AE104">
        <f>AD94</f>
        <v>1</v>
      </c>
      <c r="AF104">
        <f>MIN(AE95:AG95)</f>
        <v>132</v>
      </c>
      <c r="AG104">
        <f>AE94</f>
        <v>2</v>
      </c>
      <c r="AH104">
        <f>MIN(AF96:AG96)</f>
        <v>201</v>
      </c>
      <c r="AI104">
        <f>AG94</f>
        <v>4</v>
      </c>
      <c r="AJ104">
        <f>MIN(AF98)</f>
        <v>113</v>
      </c>
      <c r="AK104">
        <f>AF94</f>
        <v>3</v>
      </c>
      <c r="AL104">
        <f>AH97</f>
        <v>303</v>
      </c>
      <c r="AM104" s="70">
        <f>AC104</f>
        <v>5</v>
      </c>
      <c r="AO104" s="38">
        <f>SUM(AD104,AF104,AH104,AJ104,AL104)</f>
        <v>807</v>
      </c>
    </row>
    <row r="105" spans="3:42" x14ac:dyDescent="0.25">
      <c r="H105" s="70">
        <v>3</v>
      </c>
      <c r="I105" s="70">
        <f>D7</f>
        <v>303</v>
      </c>
      <c r="J105" s="70">
        <v>3</v>
      </c>
      <c r="K105" s="70">
        <f>D4</f>
        <v>290</v>
      </c>
      <c r="L105" s="70">
        <v>3</v>
      </c>
      <c r="M105" s="70">
        <f>D3</f>
        <v>217</v>
      </c>
      <c r="N105" s="70">
        <v>1</v>
      </c>
      <c r="O105" s="70">
        <f>B4</f>
        <v>132</v>
      </c>
      <c r="P105" s="70">
        <v>5</v>
      </c>
      <c r="Q105" s="70">
        <f>F6</f>
        <v>196</v>
      </c>
      <c r="R105" s="70">
        <v>5</v>
      </c>
      <c r="S105" s="70">
        <f>F4</f>
        <v>79</v>
      </c>
      <c r="T105" s="70">
        <v>3</v>
      </c>
      <c r="U105" s="70">
        <f>D4</f>
        <v>290</v>
      </c>
      <c r="V105" s="70">
        <v>2</v>
      </c>
      <c r="W105" s="70">
        <f>C6</f>
        <v>201</v>
      </c>
      <c r="X105" s="70">
        <v>5</v>
      </c>
      <c r="Y105" s="70">
        <f>F4</f>
        <v>79</v>
      </c>
      <c r="Z105" s="70">
        <v>4</v>
      </c>
      <c r="AA105" s="70">
        <f>E3</f>
        <v>164</v>
      </c>
      <c r="AC105" s="70">
        <f>C125</f>
        <v>3</v>
      </c>
      <c r="AD105" s="101">
        <f>MIN(AD97,AE97,AG97,AH97)</f>
        <v>113</v>
      </c>
      <c r="AE105">
        <f>AG94</f>
        <v>4</v>
      </c>
      <c r="AF105">
        <f>MIN(AD98,AE98,AH98)</f>
        <v>164</v>
      </c>
      <c r="AG105">
        <f>AD94</f>
        <v>1</v>
      </c>
      <c r="AH105">
        <f>MIN(AE95,AH95)</f>
        <v>58</v>
      </c>
      <c r="AI105">
        <f>AH94</f>
        <v>5</v>
      </c>
      <c r="AJ105">
        <f>MIN(AE99)</f>
        <v>79</v>
      </c>
      <c r="AK105">
        <f>AE94</f>
        <v>2</v>
      </c>
      <c r="AL105">
        <f>AF96</f>
        <v>290</v>
      </c>
      <c r="AM105" s="70">
        <f>AC105</f>
        <v>3</v>
      </c>
      <c r="AN105" t="s">
        <v>303</v>
      </c>
      <c r="AO105" s="38">
        <f>SUM(AD105,AF105,AH105,AJ105,AL105)</f>
        <v>704</v>
      </c>
    </row>
    <row r="106" spans="3:42" x14ac:dyDescent="0.25">
      <c r="H106" s="70">
        <v>2</v>
      </c>
      <c r="I106" s="70">
        <f>C5</f>
        <v>290</v>
      </c>
      <c r="J106" s="70">
        <v>5</v>
      </c>
      <c r="K106" s="70">
        <f>F5</f>
        <v>303</v>
      </c>
      <c r="L106" s="70">
        <v>5</v>
      </c>
      <c r="M106" s="70">
        <f>F5</f>
        <v>303</v>
      </c>
      <c r="N106" s="70">
        <v>4</v>
      </c>
      <c r="O106" s="70">
        <f>E3</f>
        <v>164</v>
      </c>
      <c r="P106" s="70">
        <v>1</v>
      </c>
      <c r="Q106" s="70">
        <f>B7</f>
        <v>58</v>
      </c>
      <c r="R106" s="70">
        <v>3</v>
      </c>
      <c r="S106" s="70">
        <f>D7</f>
        <v>303</v>
      </c>
      <c r="T106" s="70">
        <v>4</v>
      </c>
      <c r="U106" s="70">
        <f>E5</f>
        <v>113</v>
      </c>
      <c r="V106" s="70">
        <v>3</v>
      </c>
      <c r="W106" s="70">
        <f>D4</f>
        <v>290</v>
      </c>
      <c r="X106" s="70">
        <v>3</v>
      </c>
      <c r="Y106" s="70">
        <f>D7</f>
        <v>303</v>
      </c>
      <c r="Z106" s="70">
        <v>5</v>
      </c>
      <c r="AA106" s="70">
        <f>F6</f>
        <v>196</v>
      </c>
      <c r="AO106" s="38"/>
    </row>
    <row r="107" spans="3:42" x14ac:dyDescent="0.25">
      <c r="H107" s="70">
        <v>4</v>
      </c>
      <c r="I107" s="70">
        <f>E4</f>
        <v>201</v>
      </c>
      <c r="J107" s="70">
        <v>1</v>
      </c>
      <c r="K107" s="70">
        <f>B7</f>
        <v>58</v>
      </c>
      <c r="L107" s="70">
        <v>2</v>
      </c>
      <c r="M107" s="70">
        <f>C7</f>
        <v>79</v>
      </c>
      <c r="N107" s="70">
        <v>3</v>
      </c>
      <c r="O107" s="70">
        <f>D6</f>
        <v>113</v>
      </c>
      <c r="P107" s="70">
        <v>2</v>
      </c>
      <c r="Q107" s="70">
        <f>C3</f>
        <v>132</v>
      </c>
      <c r="R107" s="70">
        <v>1</v>
      </c>
      <c r="S107" s="70">
        <f>B5</f>
        <v>217</v>
      </c>
      <c r="T107" s="70">
        <v>1</v>
      </c>
      <c r="U107" s="70">
        <f>B6</f>
        <v>164</v>
      </c>
      <c r="V107" s="70">
        <v>1</v>
      </c>
      <c r="W107" s="70">
        <f>B5</f>
        <v>217</v>
      </c>
      <c r="X107" s="70">
        <v>4</v>
      </c>
      <c r="Y107" s="70">
        <f>E5</f>
        <v>113</v>
      </c>
      <c r="Z107" s="70">
        <v>3</v>
      </c>
      <c r="AA107" s="70">
        <f>D7</f>
        <v>303</v>
      </c>
      <c r="AO107" s="38"/>
    </row>
    <row r="108" spans="3:42" x14ac:dyDescent="0.25">
      <c r="C108" s="206" t="s">
        <v>461</v>
      </c>
      <c r="D108">
        <v>0.05</v>
      </c>
      <c r="H108" s="95"/>
      <c r="I108" s="139">
        <f>SUM(I102:I107)</f>
        <v>1016</v>
      </c>
      <c r="J108" s="95"/>
      <c r="K108" s="139">
        <f>SUM(K102:K107)</f>
        <v>1016</v>
      </c>
      <c r="L108" s="95"/>
      <c r="M108" s="139">
        <f>SUM(M102:M107)</f>
        <v>964</v>
      </c>
      <c r="N108" s="95"/>
      <c r="O108" s="139">
        <f>SUM(O102:O107)</f>
        <v>791</v>
      </c>
      <c r="P108" s="95"/>
      <c r="Q108" s="139">
        <f>SUM(Q102:Q107)</f>
        <v>789</v>
      </c>
      <c r="R108" s="95"/>
      <c r="S108" s="139">
        <f>SUM(S102:S107)</f>
        <v>964</v>
      </c>
      <c r="T108" s="95"/>
      <c r="U108" s="139">
        <f>SUM(U102:U107)</f>
        <v>704</v>
      </c>
      <c r="V108" s="95"/>
      <c r="W108" s="139">
        <f>SUM(W102:W107)</f>
        <v>962</v>
      </c>
      <c r="X108" s="95"/>
      <c r="Y108" s="139">
        <f>SUM(Y102:Y107)</f>
        <v>791</v>
      </c>
      <c r="Z108" s="95"/>
      <c r="AA108" s="139">
        <f>SUM(AA102:AA107)</f>
        <v>1085</v>
      </c>
      <c r="AB108">
        <f>MIN(I108:AA108)</f>
        <v>704</v>
      </c>
    </row>
    <row r="109" spans="3:42" x14ac:dyDescent="0.25">
      <c r="D109" s="100"/>
      <c r="AB109">
        <f>MIN(AB9:AB108)</f>
        <v>668</v>
      </c>
    </row>
    <row r="110" spans="3:42" x14ac:dyDescent="0.25">
      <c r="D110" s="100"/>
    </row>
    <row r="111" spans="3:42" x14ac:dyDescent="0.25">
      <c r="C111" s="100" t="s">
        <v>154</v>
      </c>
    </row>
    <row r="112" spans="3:42" x14ac:dyDescent="0.25">
      <c r="C112" t="s">
        <v>147</v>
      </c>
      <c r="D112">
        <v>100</v>
      </c>
    </row>
    <row r="113" spans="2:37" x14ac:dyDescent="0.25">
      <c r="C113" t="s">
        <v>146</v>
      </c>
      <c r="D113">
        <v>0.5</v>
      </c>
    </row>
    <row r="114" spans="2:37" x14ac:dyDescent="0.25">
      <c r="C114" t="s">
        <v>148</v>
      </c>
      <c r="D114">
        <v>0.1</v>
      </c>
      <c r="H114" s="101"/>
    </row>
    <row r="115" spans="2:37" x14ac:dyDescent="0.25">
      <c r="C115" t="s">
        <v>158</v>
      </c>
      <c r="D115" s="100">
        <v>1</v>
      </c>
      <c r="H115" s="101"/>
    </row>
    <row r="116" spans="2:37" x14ac:dyDescent="0.25">
      <c r="C116" t="s">
        <v>159</v>
      </c>
      <c r="D116" s="100">
        <v>5</v>
      </c>
      <c r="H116" s="101"/>
    </row>
    <row r="117" spans="2:37" x14ac:dyDescent="0.25">
      <c r="C117" t="s">
        <v>204</v>
      </c>
      <c r="D117">
        <v>5</v>
      </c>
      <c r="H117" s="101"/>
    </row>
    <row r="118" spans="2:37" ht="18.75" x14ac:dyDescent="0.3">
      <c r="C118" t="s">
        <v>220</v>
      </c>
      <c r="D118">
        <v>5</v>
      </c>
      <c r="H118" s="101"/>
      <c r="M118" s="111"/>
    </row>
    <row r="119" spans="2:37" x14ac:dyDescent="0.25">
      <c r="B119" s="100" t="s">
        <v>155</v>
      </c>
      <c r="D119" s="70" t="s">
        <v>132</v>
      </c>
      <c r="H119" s="101"/>
    </row>
    <row r="120" spans="2:37" x14ac:dyDescent="0.25">
      <c r="B120" s="70" t="s">
        <v>156</v>
      </c>
      <c r="C120" s="70" t="s">
        <v>157</v>
      </c>
      <c r="D120" t="s">
        <v>167</v>
      </c>
      <c r="H120" s="101"/>
      <c r="J120" t="s">
        <v>462</v>
      </c>
      <c r="L120" s="70" t="s">
        <v>156</v>
      </c>
      <c r="M120" s="70" t="s">
        <v>161</v>
      </c>
      <c r="O120" s="114">
        <v>1</v>
      </c>
      <c r="P120" s="114">
        <v>2</v>
      </c>
      <c r="Q120" s="115">
        <v>3</v>
      </c>
      <c r="R120" s="116">
        <v>4</v>
      </c>
      <c r="S120" s="116">
        <v>5</v>
      </c>
      <c r="T120" t="s">
        <v>163</v>
      </c>
      <c r="U120" s="116"/>
      <c r="W120" s="94" t="s">
        <v>4</v>
      </c>
      <c r="X120" s="94" t="s">
        <v>235</v>
      </c>
      <c r="Y120" s="94" t="s">
        <v>163</v>
      </c>
      <c r="Z120" s="94" t="s">
        <v>150</v>
      </c>
      <c r="AB120" s="100" t="s">
        <v>183</v>
      </c>
      <c r="AG120" s="2">
        <v>1</v>
      </c>
      <c r="AH120" s="2">
        <v>2</v>
      </c>
      <c r="AI120" s="2">
        <v>3</v>
      </c>
      <c r="AJ120" s="2">
        <v>4</v>
      </c>
      <c r="AK120" s="2">
        <v>5</v>
      </c>
    </row>
    <row r="121" spans="2:37" x14ac:dyDescent="0.25">
      <c r="B121" s="70">
        <v>1</v>
      </c>
      <c r="C121" s="70">
        <v>2</v>
      </c>
      <c r="D121">
        <f>$D$114^$D$115*(1/B4)^$D$116*C133^$D$108+$D$114^$D$115*(1/D4)^$D$116*C137^$D$108+$D$114^$D$115*(1/E4)^$D$116*C138^$D$108+$D$114^$D$115*(1/F4)^$D$116*C139^$D$108</f>
        <v>4.7895991357190757E-11</v>
      </c>
      <c r="H121" s="101"/>
      <c r="N121" t="s">
        <v>462</v>
      </c>
      <c r="O121" t="s">
        <v>273</v>
      </c>
      <c r="W121" s="205" t="s">
        <v>152</v>
      </c>
      <c r="X121" s="96">
        <f>$D$112/AD122</f>
        <v>0.1037344398340249</v>
      </c>
      <c r="Y121" s="107">
        <f>SUM(X121:X125)</f>
        <v>0.50296013433530995</v>
      </c>
      <c r="Z121" s="107">
        <f>$D$114+Y121</f>
        <v>0.60296013433530993</v>
      </c>
      <c r="AB121" t="s">
        <v>156</v>
      </c>
      <c r="AC121" t="s">
        <v>184</v>
      </c>
      <c r="AD121" t="s">
        <v>237</v>
      </c>
      <c r="AF121" s="49">
        <v>1</v>
      </c>
      <c r="AG121" s="4">
        <v>0</v>
      </c>
      <c r="AH121" s="4">
        <v>132</v>
      </c>
      <c r="AI121" s="4">
        <v>217</v>
      </c>
      <c r="AJ121" s="4">
        <v>164</v>
      </c>
      <c r="AK121" s="4">
        <v>58</v>
      </c>
    </row>
    <row r="122" spans="2:37" x14ac:dyDescent="0.25">
      <c r="B122" s="70">
        <v>2</v>
      </c>
      <c r="C122" s="70">
        <v>1</v>
      </c>
      <c r="D122">
        <f>$D$114^$D$115*(1/C3)^$D$116*C133^$D$108+$D$114^$D$115*(1/D3)^$D$116*C134^$D$108+$D$114^$D$115*(1/E3)^$D$116*C135^$D$108+$D$114^$D$115*(1/F3)^$D$116*C136^$D$108</f>
        <v>2.0711440555293707E-10</v>
      </c>
      <c r="H122" s="101"/>
      <c r="J122">
        <f ca="1">RAND()</f>
        <v>3.0842156226979944E-2</v>
      </c>
      <c r="L122" s="70">
        <v>1</v>
      </c>
      <c r="M122" s="78">
        <v>2</v>
      </c>
      <c r="N122" s="98">
        <v>0.37948132661074097</v>
      </c>
      <c r="O122" s="96">
        <f>($D$114^$D$115*(1/F132)^$D$116*C133^$D$108)/$D$121</f>
        <v>7.2042725358021684E-2</v>
      </c>
      <c r="P122" s="95">
        <v>0</v>
      </c>
      <c r="Q122" s="96">
        <f>($D$114^$D$115*(1/H132)^$D$116*C137^$D$108)/$D$121</f>
        <v>1.4511593286013248E-3</v>
      </c>
      <c r="R122" s="96">
        <f>($D$114^$D$115*(1/I132)^$D$116*C138^$D$108)/$D$121</f>
        <v>8.9623507958054988E-3</v>
      </c>
      <c r="S122" s="96">
        <f>($D$114^$D$115*(1/J132)^$D$116*C139^$D$108)/$D$121</f>
        <v>0.91754376451757147</v>
      </c>
      <c r="T122" s="96">
        <f>SUM(O122:R122)</f>
        <v>8.2456235482428503E-2</v>
      </c>
      <c r="U122" t="s">
        <v>188</v>
      </c>
      <c r="W122" s="70"/>
      <c r="X122" s="96">
        <f t="shared" ref="X122:X125" si="0">$D$112/AD123</f>
        <v>9.8425196850393706E-2</v>
      </c>
      <c r="Y122" s="70"/>
      <c r="Z122" s="70"/>
      <c r="AB122" s="95">
        <v>1</v>
      </c>
      <c r="AC122" s="95" t="str">
        <f>U154</f>
        <v>2,4,1,3,5,2</v>
      </c>
      <c r="AD122" s="95">
        <f>AJ122+AG124+AI121+AK123+AH125</f>
        <v>964</v>
      </c>
      <c r="AF122" s="49">
        <v>2</v>
      </c>
      <c r="AG122" s="91">
        <v>132</v>
      </c>
      <c r="AH122" s="91">
        <v>0</v>
      </c>
      <c r="AI122" s="91">
        <v>290</v>
      </c>
      <c r="AJ122" s="91">
        <v>201</v>
      </c>
      <c r="AK122" s="91">
        <v>79</v>
      </c>
    </row>
    <row r="123" spans="2:37" x14ac:dyDescent="0.25">
      <c r="B123" s="70">
        <v>3</v>
      </c>
      <c r="C123" s="70">
        <v>4</v>
      </c>
      <c r="D123">
        <f>$D$114^$D$115*(1/B6)^$D$116*C135^$D$108+$D$114^$D$115*(1/C6)^$D$116*C138^$D$108+$D$114^$D$115*(1/D6)^$D$116*C140^$D$108+$D$114^$D$115*(1/F6)^$D$116*C142^$D$108</f>
        <v>9.755003258767838E-12</v>
      </c>
      <c r="H123" s="101"/>
      <c r="J123">
        <f t="shared" ref="J123:J126" ca="1" si="1">RAND()</f>
        <v>0.16428364299662312</v>
      </c>
      <c r="L123" s="70">
        <v>2</v>
      </c>
      <c r="M123" s="78">
        <v>1</v>
      </c>
      <c r="N123" s="98">
        <v>0.87779531726519244</v>
      </c>
      <c r="O123" s="95">
        <v>0</v>
      </c>
      <c r="P123" s="96">
        <f>($D$114^$D$115*(1/G131)^$D$116*C133^$D$108)/$D$122</f>
        <v>1.6660153319052132E-2</v>
      </c>
      <c r="Q123" s="96">
        <f>($D$114^$D$115*(1/H131)^$D$116*C134^$D$108)/$D$122</f>
        <v>1.4224737825417222E-3</v>
      </c>
      <c r="R123" s="96">
        <f>($D$114^$D$115*(1/I131)^$D$116*C135^$D$108)/$D$122</f>
        <v>5.6890913252535926E-3</v>
      </c>
      <c r="S123" s="96">
        <f>($D$114^$D$115*(1/J131)^$D$116*C136^$D$108)/$D$122</f>
        <v>0.97622828157315256</v>
      </c>
      <c r="T123" s="96">
        <f>SUM(O123:R123)</f>
        <v>2.3771718426847447E-2</v>
      </c>
      <c r="U123" t="s">
        <v>186</v>
      </c>
      <c r="W123" s="70"/>
      <c r="X123" s="96">
        <f t="shared" si="0"/>
        <v>9.8425196850393706E-2</v>
      </c>
      <c r="Y123" s="70"/>
      <c r="Z123" s="70"/>
      <c r="AB123" s="96">
        <v>2</v>
      </c>
      <c r="AC123" s="96" t="str">
        <f>U155</f>
        <v>1,4,2,3,5,1</v>
      </c>
      <c r="AD123" s="96">
        <f>AJ121+AH124+AI122+AK123+AG125</f>
        <v>1016</v>
      </c>
      <c r="AF123" s="49">
        <v>3</v>
      </c>
      <c r="AG123" s="42">
        <v>217</v>
      </c>
      <c r="AH123" s="42">
        <v>290</v>
      </c>
      <c r="AI123" s="42">
        <v>0</v>
      </c>
      <c r="AJ123" s="42">
        <v>113</v>
      </c>
      <c r="AK123" s="42">
        <v>303</v>
      </c>
    </row>
    <row r="124" spans="2:37" x14ac:dyDescent="0.25">
      <c r="B124" s="70">
        <v>4</v>
      </c>
      <c r="C124" s="70">
        <v>5</v>
      </c>
      <c r="D124">
        <f>$D$114^$D$115*(1/B7)^$D$116*C136^$D$108+$D$114^$D$115*(1/C7)^$D$116*C139^$D$108+$D$114^$D$115*(1/D7)^$D$116*C141^$D$108+$D$114^$D$115*(1/E7)^$D$116*C142^$D$108</f>
        <v>2.4665990822739151E-10</v>
      </c>
      <c r="H124" s="101"/>
      <c r="J124">
        <f t="shared" ca="1" si="1"/>
        <v>6.2676231256128978E-2</v>
      </c>
      <c r="L124" s="70">
        <v>3</v>
      </c>
      <c r="M124" s="78">
        <v>4</v>
      </c>
      <c r="N124" s="98">
        <v>0.76687267090020383</v>
      </c>
      <c r="O124" s="96">
        <f>($D$114^$D$115*(1/F134)^$D$116*C135^$D$108)/$D$123</f>
        <v>0.12078855708297322</v>
      </c>
      <c r="P124" s="96">
        <f>($D$114^$D$115*(1/G134)^$D$116*C138^$D$108)/$D$123</f>
        <v>4.4004155085257464E-2</v>
      </c>
      <c r="Q124" s="96">
        <f>($D$114^$D$115*(1/H134)^$D$116*C140^$D$108)/$D$123</f>
        <v>0.78713761656719961</v>
      </c>
      <c r="R124" s="95">
        <v>0</v>
      </c>
      <c r="S124" s="96">
        <f>($D$114^$D$115*(1/J134)^$D$116*C142^$D$108)/$D$123</f>
        <v>4.8069671264569715E-2</v>
      </c>
      <c r="T124" s="96">
        <f>SUM(O124:P124)</f>
        <v>0.16479271216823069</v>
      </c>
      <c r="U124" t="s">
        <v>221</v>
      </c>
      <c r="W124" s="70"/>
      <c r="X124" s="96">
        <f t="shared" si="0"/>
        <v>9.8425196850393706E-2</v>
      </c>
      <c r="Y124" s="70"/>
      <c r="Z124" s="70"/>
      <c r="AB124" s="96">
        <v>3</v>
      </c>
      <c r="AC124" s="96" t="str">
        <f>U156</f>
        <v>4,2,3,5,1,4</v>
      </c>
      <c r="AD124" s="96">
        <f>AH124+AI122+AK123+AG125+AJ121</f>
        <v>1016</v>
      </c>
      <c r="AF124" s="49">
        <v>4</v>
      </c>
      <c r="AG124" s="91">
        <v>164</v>
      </c>
      <c r="AH124" s="91">
        <v>201</v>
      </c>
      <c r="AI124" s="91">
        <v>113</v>
      </c>
      <c r="AJ124" s="91">
        <v>0</v>
      </c>
      <c r="AK124" s="91">
        <v>196</v>
      </c>
    </row>
    <row r="125" spans="2:37" x14ac:dyDescent="0.25">
      <c r="B125" s="70">
        <v>5</v>
      </c>
      <c r="C125" s="70">
        <v>3</v>
      </c>
      <c r="D125">
        <f>$D$114^$D$115*(1/B5)^$D$116*C134^$D$108+$D$114^$D$115*(1/C5)^$D$116*C137^$D$108+$D$114^$D$115*(1/E5)^$D$116*C140^$D$108+$D$114^$D$115*(1/F5)^$D$116*C141^$D$108</f>
        <v>8.0960295316492828E-12</v>
      </c>
      <c r="H125" s="101"/>
      <c r="J125">
        <f t="shared" ca="1" si="1"/>
        <v>0.19448783222335786</v>
      </c>
      <c r="L125" s="70">
        <v>4</v>
      </c>
      <c r="M125" s="78">
        <v>5</v>
      </c>
      <c r="N125" s="98">
        <v>0.85805979505323715</v>
      </c>
      <c r="O125" s="96">
        <f>($D$114^$D$115*(1/F135)^$D$116*C136^$D$108)/$D$124</f>
        <v>0.8197154603479071</v>
      </c>
      <c r="P125" s="96">
        <f>($D$114^$D$115*(1/G135)^$D$116*C139^$D$108)/$D$124</f>
        <v>0.17816705005283712</v>
      </c>
      <c r="Q125" s="96">
        <f>($D$114^$D$115*(1/H135)^$D$116*C141^$D$108)/$D$124</f>
        <v>2.1641129592057283E-4</v>
      </c>
      <c r="R125" s="96">
        <f>($D$114^$D$115*(1/I135)^$D$116*C142^$D$108)/$D$124</f>
        <v>1.9010783033353244E-3</v>
      </c>
      <c r="S125" s="95">
        <v>0</v>
      </c>
      <c r="T125" s="96">
        <f>SUM(O125)</f>
        <v>0.8197154603479071</v>
      </c>
      <c r="U125" t="s">
        <v>198</v>
      </c>
      <c r="W125" s="70"/>
      <c r="X125" s="96">
        <f t="shared" si="0"/>
        <v>0.10395010395010396</v>
      </c>
      <c r="Y125" s="70"/>
      <c r="Z125" s="70"/>
      <c r="AB125" s="96">
        <v>4</v>
      </c>
      <c r="AC125" s="96" t="str">
        <f>U157</f>
        <v>5,1,4,2,3,5</v>
      </c>
      <c r="AD125" s="96">
        <f>AG125+AJ121+AH124+AI122+AK123</f>
        <v>1016</v>
      </c>
      <c r="AF125" s="49">
        <v>5</v>
      </c>
      <c r="AG125" s="42">
        <v>58</v>
      </c>
      <c r="AH125" s="42">
        <v>79</v>
      </c>
      <c r="AI125" s="42">
        <v>303</v>
      </c>
      <c r="AJ125" s="42">
        <v>196</v>
      </c>
      <c r="AK125" s="42">
        <v>0</v>
      </c>
    </row>
    <row r="126" spans="2:37" x14ac:dyDescent="0.25">
      <c r="H126" s="101"/>
      <c r="J126">
        <f t="shared" ca="1" si="1"/>
        <v>0.57683468091904577</v>
      </c>
      <c r="L126" s="70">
        <v>5</v>
      </c>
      <c r="M126" s="78">
        <v>3</v>
      </c>
      <c r="N126" s="98">
        <v>0.46328309478280971</v>
      </c>
      <c r="O126" s="96">
        <f>($D$114^$D$115*(1/F133)^$D$116*C134^$D$108)/$D$125</f>
        <v>3.6390036712940353E-2</v>
      </c>
      <c r="P126" s="96">
        <f>($D$114^$D$115*(1/G133)^$D$116*C137^$D$108)/$D$125</f>
        <v>8.5850371949466753E-3</v>
      </c>
      <c r="Q126" s="95">
        <v>0</v>
      </c>
      <c r="R126" s="96">
        <f>($D$114^$D$115*(1/I133)^$D$116*C140^$D$108)/$D$125</f>
        <v>0.94843157188281024</v>
      </c>
      <c r="S126" s="96">
        <f>($D$114^$D$115*(1/J133)^$D$116*C141^$D$108)/$D$125</f>
        <v>6.5933542093027731E-3</v>
      </c>
      <c r="T126" s="96">
        <f>SUM(O126:P126)</f>
        <v>4.4975073907887027E-2</v>
      </c>
      <c r="U126" t="s">
        <v>166</v>
      </c>
      <c r="W126" s="205" t="s">
        <v>185</v>
      </c>
      <c r="X126" s="96">
        <f>$D$112/AD122</f>
        <v>0.1037344398340249</v>
      </c>
      <c r="Y126" s="107">
        <f>SUM(X126:X126)</f>
        <v>0.1037344398340249</v>
      </c>
      <c r="Z126" s="107">
        <f>$D$114+Y126</f>
        <v>0.20373443983402489</v>
      </c>
      <c r="AB126" s="96">
        <v>5</v>
      </c>
      <c r="AC126" s="96" t="str">
        <f>U158</f>
        <v>3,2,4,5,1,3</v>
      </c>
      <c r="AD126" s="96">
        <f>AH123+AJ122+AK124+AG125+AI121</f>
        <v>962</v>
      </c>
    </row>
    <row r="127" spans="2:37" x14ac:dyDescent="0.25">
      <c r="H127" s="101"/>
      <c r="W127" s="107" t="s">
        <v>186</v>
      </c>
      <c r="X127" s="96">
        <f>$D$112/AD124</f>
        <v>9.8425196850393706E-2</v>
      </c>
      <c r="Y127" s="107">
        <f>SUM(X127:X127)</f>
        <v>9.8425196850393706E-2</v>
      </c>
      <c r="Z127" s="107">
        <f>$D$114+Y127</f>
        <v>0.19842519685039373</v>
      </c>
    </row>
    <row r="128" spans="2:37" x14ac:dyDescent="0.25">
      <c r="H128" s="101"/>
      <c r="L128" s="70" t="s">
        <v>156</v>
      </c>
      <c r="M128" s="70" t="s">
        <v>161</v>
      </c>
      <c r="O128" s="114">
        <v>1</v>
      </c>
      <c r="P128" s="114">
        <v>2</v>
      </c>
      <c r="Q128" s="115">
        <v>3</v>
      </c>
      <c r="R128" s="116">
        <v>4</v>
      </c>
      <c r="S128" s="116">
        <v>5</v>
      </c>
      <c r="T128" t="s">
        <v>163</v>
      </c>
      <c r="U128" s="116"/>
      <c r="W128" s="107" t="s">
        <v>187</v>
      </c>
      <c r="X128" s="96">
        <f>$D$112/AD123</f>
        <v>9.8425196850393706E-2</v>
      </c>
      <c r="Y128" s="108">
        <f>SUM(X128:X129)</f>
        <v>0.19685039370078741</v>
      </c>
      <c r="Z128" s="107">
        <f>$D$114+Y128</f>
        <v>0.29685039370078742</v>
      </c>
    </row>
    <row r="129" spans="2:34" x14ac:dyDescent="0.25">
      <c r="H129" s="101"/>
      <c r="N129" t="s">
        <v>272</v>
      </c>
      <c r="O129" t="s">
        <v>273</v>
      </c>
      <c r="W129" s="107"/>
      <c r="X129" s="96">
        <f>$D$112/AD125</f>
        <v>9.8425196850393706E-2</v>
      </c>
      <c r="Y129" s="108"/>
      <c r="Z129" s="107"/>
      <c r="AH129">
        <v>737</v>
      </c>
    </row>
    <row r="130" spans="2:34" x14ac:dyDescent="0.25">
      <c r="F130" s="2">
        <v>1</v>
      </c>
      <c r="G130" s="2">
        <v>2</v>
      </c>
      <c r="H130" s="2">
        <v>3</v>
      </c>
      <c r="I130" s="2">
        <v>4</v>
      </c>
      <c r="J130" s="2">
        <v>5</v>
      </c>
      <c r="L130" s="70">
        <v>1</v>
      </c>
      <c r="M130" s="78" t="str">
        <f>U122</f>
        <v>2,4</v>
      </c>
      <c r="N130" s="98">
        <v>0.14321566054572143</v>
      </c>
      <c r="O130" s="96">
        <f>($D$114^$D$115*(1/F134)^$D$116*C135^$D$108)/$D$123</f>
        <v>0.12078855708297322</v>
      </c>
      <c r="P130" s="95">
        <v>0</v>
      </c>
      <c r="Q130" s="96">
        <f>($D$114^$D$115*(1/H134)^$D$116*C140^$D$108)/$D$123</f>
        <v>0.78713761656719961</v>
      </c>
      <c r="R130" s="95">
        <v>0</v>
      </c>
      <c r="S130" s="96">
        <f>($D$114^$D$115*(1/J134)^$D$116*C142^$D$108)/$D$123</f>
        <v>4.8069671264569715E-2</v>
      </c>
      <c r="T130" s="117">
        <f>SUM(O130)</f>
        <v>0.12078855708297322</v>
      </c>
      <c r="U130" t="s">
        <v>222</v>
      </c>
      <c r="W130" s="205" t="s">
        <v>153</v>
      </c>
      <c r="X130" s="96">
        <f>$D$112/AD123</f>
        <v>9.8425196850393706E-2</v>
      </c>
      <c r="Y130" s="108">
        <f>SUM(X130:X132)</f>
        <v>0.29527559055118113</v>
      </c>
      <c r="Z130" s="107">
        <f>$D$114+Y130</f>
        <v>0.39527559055118111</v>
      </c>
    </row>
    <row r="131" spans="2:34" x14ac:dyDescent="0.25">
      <c r="E131" s="49">
        <v>1</v>
      </c>
      <c r="F131" s="4">
        <v>0</v>
      </c>
      <c r="G131" s="4">
        <v>132</v>
      </c>
      <c r="H131" s="4">
        <v>217</v>
      </c>
      <c r="I131" s="4">
        <v>164</v>
      </c>
      <c r="J131" s="4">
        <v>58</v>
      </c>
      <c r="L131" s="70">
        <v>2</v>
      </c>
      <c r="M131" s="78" t="str">
        <f>U123</f>
        <v>1,4</v>
      </c>
      <c r="N131" s="98">
        <v>0.74170291527316778</v>
      </c>
      <c r="O131" s="95">
        <v>0</v>
      </c>
      <c r="P131" s="96">
        <f>($D$114^$D$115*(1/G134)^$D$116*C138^$D$108)/$D$123</f>
        <v>4.4004155085257464E-2</v>
      </c>
      <c r="Q131" s="96">
        <f>($D$114^$D$115*(1/H134)^$D$116*C140^$D$108)/$D$123</f>
        <v>0.78713761656719961</v>
      </c>
      <c r="R131" s="95">
        <v>0</v>
      </c>
      <c r="S131" s="96">
        <f>($D$114^$D$115*(1/J134)^$D$116*C142^$D$108)/$D$123</f>
        <v>4.8069671264569715E-2</v>
      </c>
      <c r="T131" s="117">
        <f>SUM(O131:P131)</f>
        <v>4.4004155085257464E-2</v>
      </c>
      <c r="U131" t="s">
        <v>196</v>
      </c>
      <c r="W131" s="70"/>
      <c r="X131" s="96">
        <f>$D$112/AD124</f>
        <v>9.8425196850393706E-2</v>
      </c>
      <c r="Y131" s="70"/>
      <c r="Z131" s="70"/>
    </row>
    <row r="132" spans="2:34" x14ac:dyDescent="0.25">
      <c r="B132" t="s">
        <v>460</v>
      </c>
      <c r="E132" s="49">
        <v>2</v>
      </c>
      <c r="F132" s="91">
        <v>132</v>
      </c>
      <c r="G132" s="91">
        <v>0</v>
      </c>
      <c r="H132" s="91">
        <v>290</v>
      </c>
      <c r="I132" s="91">
        <v>201</v>
      </c>
      <c r="J132" s="91">
        <v>79</v>
      </c>
      <c r="L132" s="70">
        <v>3</v>
      </c>
      <c r="M132" s="78" t="str">
        <f>U124</f>
        <v>4,2</v>
      </c>
      <c r="N132" s="98">
        <v>0.67347592112520671</v>
      </c>
      <c r="O132" s="96">
        <f>($D$114^$D$115*(1/F132)^$D$116*C133^$D$108)/$D$121</f>
        <v>7.2042725358021684E-2</v>
      </c>
      <c r="P132" s="95">
        <v>0</v>
      </c>
      <c r="Q132" s="96">
        <f>($D$114^$D$115*(1/H132)^$D$116*C137^$D$108)/$D$121</f>
        <v>1.4511593286013248E-3</v>
      </c>
      <c r="R132" s="95">
        <v>0</v>
      </c>
      <c r="S132" s="96">
        <f>($D$114^$D$115*(1/J132)^$D$116*C139^$D$108)/$D$121</f>
        <v>0.91754376451757147</v>
      </c>
      <c r="T132" s="117">
        <f>SUM(O132:Q132)</f>
        <v>7.3493884686623004E-2</v>
      </c>
      <c r="U132" t="s">
        <v>456</v>
      </c>
      <c r="W132" s="70"/>
      <c r="X132" s="96">
        <f>$D$112/AD125</f>
        <v>9.8425196850393706E-2</v>
      </c>
      <c r="Y132" s="70"/>
      <c r="Z132" s="70"/>
    </row>
    <row r="133" spans="2:34" x14ac:dyDescent="0.25">
      <c r="B133" t="s">
        <v>152</v>
      </c>
      <c r="C133">
        <f>($D$115*F131)+($D$116*G131)-($D$108*G131)</f>
        <v>653.4</v>
      </c>
      <c r="E133" s="49">
        <v>3</v>
      </c>
      <c r="F133" s="42">
        <v>217</v>
      </c>
      <c r="G133" s="42">
        <v>290</v>
      </c>
      <c r="H133" s="42">
        <v>0</v>
      </c>
      <c r="I133" s="42">
        <v>113</v>
      </c>
      <c r="J133" s="42">
        <v>303</v>
      </c>
      <c r="L133" s="70">
        <v>4</v>
      </c>
      <c r="M133" s="78" t="str">
        <f>U125</f>
        <v>5,1</v>
      </c>
      <c r="N133" s="98">
        <v>0.57954815324684783</v>
      </c>
      <c r="O133" s="95">
        <v>0</v>
      </c>
      <c r="P133" s="96">
        <f>($D$114^$D$115*(1/G131)^$D$116*C133^$D$108)/$D$122</f>
        <v>1.6660153319052132E-2</v>
      </c>
      <c r="Q133" s="96">
        <f>($D$114^$D$115*(1/H131)^$D$116*C134^$D$108)/$D$122</f>
        <v>1.4224737825417222E-3</v>
      </c>
      <c r="R133" s="96">
        <f>($D$114^$D$115*(1/I131)^$D$116*C135^$D$108)/$D$122</f>
        <v>5.6890913252535926E-3</v>
      </c>
      <c r="S133" s="95">
        <v>0</v>
      </c>
      <c r="T133" s="117">
        <f>SUM(O133:R133)</f>
        <v>2.3771718426847447E-2</v>
      </c>
      <c r="U133" t="s">
        <v>225</v>
      </c>
      <c r="W133" s="107" t="s">
        <v>188</v>
      </c>
      <c r="X133" s="96">
        <f>$D$112/AD126</f>
        <v>0.10395010395010396</v>
      </c>
      <c r="Y133" s="108">
        <f>SUM(X133:X133)</f>
        <v>0.10395010395010396</v>
      </c>
      <c r="Z133" s="107">
        <f>$D$114+Y133</f>
        <v>0.20395010395010396</v>
      </c>
    </row>
    <row r="134" spans="2:34" x14ac:dyDescent="0.25">
      <c r="B134" t="s">
        <v>185</v>
      </c>
      <c r="C134">
        <f>($D$115*F131)+($D$116*H131)-($D$108*H131)</f>
        <v>1074.1500000000001</v>
      </c>
      <c r="E134" s="49">
        <v>4</v>
      </c>
      <c r="F134" s="91">
        <v>164</v>
      </c>
      <c r="G134" s="91">
        <v>201</v>
      </c>
      <c r="H134" s="91">
        <v>113</v>
      </c>
      <c r="I134" s="91">
        <v>0</v>
      </c>
      <c r="J134" s="91">
        <v>196</v>
      </c>
      <c r="L134" s="70">
        <v>5</v>
      </c>
      <c r="M134" s="78" t="str">
        <f>U126</f>
        <v>3,2</v>
      </c>
      <c r="N134" s="98">
        <v>0.52821233139802837</v>
      </c>
      <c r="O134" s="96">
        <f>($D$114^$D$115*(1/F132)^$D$116*C133^$D$108)/$D$121</f>
        <v>7.2042725358021684E-2</v>
      </c>
      <c r="P134" s="95">
        <v>0</v>
      </c>
      <c r="Q134" s="95">
        <v>0</v>
      </c>
      <c r="R134" s="96">
        <f>($D$114^$D$115*(1/I132)^$D$116*C138^$D$108)/$D$121</f>
        <v>8.9623507958054988E-3</v>
      </c>
      <c r="S134" s="96">
        <f>($D$114^$D$115*(1/J132)^$D$116*C139^$D$108)/$D$121</f>
        <v>0.91754376451757147</v>
      </c>
      <c r="T134" s="117">
        <f>SUM(O134:R134)</f>
        <v>8.1005076153827182E-2</v>
      </c>
      <c r="U134" t="s">
        <v>176</v>
      </c>
      <c r="W134" s="107" t="s">
        <v>189</v>
      </c>
      <c r="X134" s="96">
        <f>$D$112/AD122</f>
        <v>0.1037344398340249</v>
      </c>
      <c r="Y134" s="108">
        <f>SUM(X134:X134)</f>
        <v>0.1037344398340249</v>
      </c>
      <c r="Z134" s="107">
        <f>$D$114+Y134</f>
        <v>0.20373443983402489</v>
      </c>
    </row>
    <row r="135" spans="2:34" x14ac:dyDescent="0.25">
      <c r="B135" t="s">
        <v>186</v>
      </c>
      <c r="C135">
        <f>($D$115*F131)+($D$116*I131)-($D$108*I131)</f>
        <v>811.8</v>
      </c>
      <c r="E135" s="49">
        <v>5</v>
      </c>
      <c r="F135" s="42">
        <v>58</v>
      </c>
      <c r="G135" s="42">
        <v>79</v>
      </c>
      <c r="H135" s="42">
        <v>303</v>
      </c>
      <c r="I135" s="42">
        <v>196</v>
      </c>
      <c r="J135" s="42">
        <v>0</v>
      </c>
      <c r="W135" s="205" t="s">
        <v>190</v>
      </c>
      <c r="X135" s="96">
        <f>$D$112/AD122</f>
        <v>0.1037344398340249</v>
      </c>
      <c r="Y135" s="108">
        <f>SUM(X135:X137)</f>
        <v>0.3005848335348123</v>
      </c>
      <c r="Z135" s="107">
        <f>$D$114+Y135</f>
        <v>0.40058483353481233</v>
      </c>
    </row>
    <row r="136" spans="2:34" x14ac:dyDescent="0.25">
      <c r="B136" t="s">
        <v>187</v>
      </c>
      <c r="C136">
        <f>($D$115*F131)+($D$116*J131)-($D$108*J131)</f>
        <v>287.10000000000002</v>
      </c>
      <c r="E136" s="90"/>
      <c r="F136" s="89"/>
      <c r="G136" s="89"/>
      <c r="H136" s="89"/>
      <c r="I136" s="89"/>
      <c r="J136" s="89"/>
      <c r="L136" s="70" t="s">
        <v>156</v>
      </c>
      <c r="M136" s="70" t="s">
        <v>161</v>
      </c>
      <c r="O136" s="99">
        <v>1</v>
      </c>
      <c r="P136" s="118">
        <v>2</v>
      </c>
      <c r="Q136" s="118">
        <v>3</v>
      </c>
      <c r="R136" s="118">
        <v>4</v>
      </c>
      <c r="S136" s="118">
        <v>5</v>
      </c>
      <c r="T136" s="70" t="s">
        <v>163</v>
      </c>
      <c r="U136" s="118"/>
      <c r="W136" s="70"/>
      <c r="X136" s="96">
        <f>$D$112/AD123</f>
        <v>9.8425196850393706E-2</v>
      </c>
      <c r="Y136" s="70"/>
      <c r="Z136" s="70"/>
    </row>
    <row r="137" spans="2:34" x14ac:dyDescent="0.25">
      <c r="B137" t="s">
        <v>153</v>
      </c>
      <c r="C137">
        <f>($D$115*F132)+($D$116*H131)-($D$108*H132)</f>
        <v>1202.5</v>
      </c>
      <c r="E137" s="90"/>
      <c r="F137" s="89"/>
      <c r="G137" s="89"/>
      <c r="H137" s="89"/>
      <c r="I137" s="89"/>
      <c r="J137" s="89"/>
      <c r="L137" s="70"/>
      <c r="M137" s="70"/>
      <c r="N137" s="70" t="s">
        <v>272</v>
      </c>
      <c r="O137" s="70" t="s">
        <v>273</v>
      </c>
      <c r="P137" s="70"/>
      <c r="Q137" s="70"/>
      <c r="R137" s="70"/>
      <c r="S137" s="70"/>
      <c r="T137" s="70"/>
      <c r="U137" s="70"/>
      <c r="W137" s="70"/>
      <c r="X137" s="96">
        <f>$D$112/AD125</f>
        <v>9.8425196850393706E-2</v>
      </c>
      <c r="Y137" s="70"/>
      <c r="Z137" s="70"/>
    </row>
    <row r="138" spans="2:34" x14ac:dyDescent="0.25">
      <c r="B138" t="s">
        <v>188</v>
      </c>
      <c r="C138">
        <f>($D$115*F132)+($D$116*I131)-($D$108*I132)</f>
        <v>941.95</v>
      </c>
      <c r="F138" s="92" t="s">
        <v>193</v>
      </c>
      <c r="G138" s="89"/>
      <c r="L138" s="70">
        <v>1</v>
      </c>
      <c r="M138" s="70" t="str">
        <f>U130</f>
        <v>2,4,1</v>
      </c>
      <c r="N138" s="98">
        <v>2.4328653827616731E-2</v>
      </c>
      <c r="O138" s="95">
        <v>0</v>
      </c>
      <c r="P138" s="95">
        <v>0</v>
      </c>
      <c r="Q138" s="96">
        <f>($D$114^$D$115*(1/H131)^$D$116*C134^$D$108)/$D$122</f>
        <v>1.4224737825417222E-3</v>
      </c>
      <c r="R138" s="95">
        <v>0</v>
      </c>
      <c r="S138" s="96">
        <f t="shared" ref="S138" si="2">($D$114^$D$115*(1/J131)^$D$116*E134^$D$108)/$D$122</f>
        <v>0.7884110909261105</v>
      </c>
      <c r="T138" s="96">
        <f>SUM(O138:Q138)</f>
        <v>1.4224737825417222E-3</v>
      </c>
      <c r="U138" s="70" t="s">
        <v>259</v>
      </c>
      <c r="W138" s="169" t="s">
        <v>191</v>
      </c>
      <c r="X138" s="96">
        <f>$D$112/AD124</f>
        <v>9.8425196850393706E-2</v>
      </c>
      <c r="Y138" s="107">
        <f>SUM(X138:X139)</f>
        <v>0.20237530080049765</v>
      </c>
      <c r="Z138" s="107">
        <f>$D$114+Y138</f>
        <v>0.30237530080049768</v>
      </c>
    </row>
    <row r="139" spans="2:34" x14ac:dyDescent="0.25">
      <c r="B139" t="s">
        <v>189</v>
      </c>
      <c r="C139">
        <f>($D$115*F132)+($D$116*J131)-($D$108*J132)</f>
        <v>418.05</v>
      </c>
      <c r="H139" s="101"/>
      <c r="I139" s="69"/>
      <c r="J139" s="69"/>
      <c r="L139" s="70">
        <v>2</v>
      </c>
      <c r="M139" s="70" t="str">
        <f>U131</f>
        <v>1,4,2</v>
      </c>
      <c r="N139" s="98">
        <v>0.64517093545142679</v>
      </c>
      <c r="O139" s="95">
        <v>0</v>
      </c>
      <c r="P139" s="95">
        <v>0</v>
      </c>
      <c r="Q139" s="96">
        <f>($D$114^$D$115*(1/H132)^$D$116*C137^$D$108)/$D$121</f>
        <v>1.4511593286013248E-3</v>
      </c>
      <c r="R139" s="95">
        <v>0</v>
      </c>
      <c r="S139" s="96">
        <f>($D$114^$D$115*(1/J132)^$D$116*C139^$D$108)/$D$121</f>
        <v>0.91754376451757147</v>
      </c>
      <c r="T139" s="96">
        <f>SUM(O139:Q139)</f>
        <v>1.4511593286013248E-3</v>
      </c>
      <c r="U139" s="70" t="s">
        <v>240</v>
      </c>
      <c r="W139" s="169"/>
      <c r="X139" s="96">
        <f>$D$112/AD126</f>
        <v>0.10395010395010396</v>
      </c>
      <c r="Y139" s="107"/>
      <c r="Z139" s="107"/>
    </row>
    <row r="140" spans="2:34" x14ac:dyDescent="0.25">
      <c r="B140" t="s">
        <v>190</v>
      </c>
      <c r="C140">
        <f>($D$115*F133)+($D$116*I131)-($D$108*I133)</f>
        <v>1031.3499999999999</v>
      </c>
      <c r="H140" s="101"/>
      <c r="L140" s="70">
        <v>3</v>
      </c>
      <c r="M140" s="70" t="str">
        <f>U132</f>
        <v>4,2,3</v>
      </c>
      <c r="N140" s="98">
        <v>0.27799413756069513</v>
      </c>
      <c r="O140" s="96">
        <f>($D$114^$D$115*(1/F133)^$D$116*C134^$D$108)/$D$125</f>
        <v>3.6390036712940353E-2</v>
      </c>
      <c r="P140" s="95">
        <v>0</v>
      </c>
      <c r="Q140" s="95">
        <v>0</v>
      </c>
      <c r="R140" s="95">
        <v>0</v>
      </c>
      <c r="S140" s="96">
        <f t="shared" ref="S140" si="3">($D$114^$D$115*(1/J133)^$D$116*G134^$D$108)/$D$125</f>
        <v>6.3048473586391554E-3</v>
      </c>
      <c r="T140" s="96">
        <f>SUM(O140:S140)</f>
        <v>4.2694884071579509E-2</v>
      </c>
      <c r="U140" s="70" t="s">
        <v>457</v>
      </c>
      <c r="W140" s="107" t="s">
        <v>192</v>
      </c>
      <c r="X140" s="96">
        <f>$D$112/AD122</f>
        <v>0.1037344398340249</v>
      </c>
      <c r="Y140" s="107">
        <f>SUM(X140:X144)</f>
        <v>0.50296013433530995</v>
      </c>
      <c r="Z140" s="107">
        <f>$D$114+Y140</f>
        <v>0.60296013433530993</v>
      </c>
    </row>
    <row r="141" spans="2:34" x14ac:dyDescent="0.25">
      <c r="B141" t="s">
        <v>191</v>
      </c>
      <c r="C141">
        <f>($D$115*F133)+($D$116*J131)-($D$108*J133)</f>
        <v>491.85</v>
      </c>
      <c r="H141" s="101"/>
      <c r="L141" s="70">
        <v>4</v>
      </c>
      <c r="M141" s="70" t="str">
        <f>U133</f>
        <v>5,1,4</v>
      </c>
      <c r="N141" s="98">
        <v>0.16983484659463288</v>
      </c>
      <c r="O141" s="95">
        <v>0</v>
      </c>
      <c r="P141" s="96">
        <f>($D$114^$D$115*(1/G134)^$D$116*C138^$D$108)/$D$123</f>
        <v>4.4004155085257464E-2</v>
      </c>
      <c r="Q141" s="96">
        <f>($D$114^$D$115*(1/H134)^$D$116*C140^$D$108)/$D$123</f>
        <v>0.78713761656719961</v>
      </c>
      <c r="R141" s="95">
        <v>0</v>
      </c>
      <c r="S141" s="95">
        <v>0</v>
      </c>
      <c r="T141" s="96">
        <f>SUM(O141:P141)</f>
        <v>4.4004155085257464E-2</v>
      </c>
      <c r="U141" s="70" t="s">
        <v>229</v>
      </c>
      <c r="W141" s="70"/>
      <c r="X141" s="96">
        <f>$D$112/AD123</f>
        <v>9.8425196850393706E-2</v>
      </c>
      <c r="Y141" s="70"/>
      <c r="Z141" s="70"/>
    </row>
    <row r="142" spans="2:34" x14ac:dyDescent="0.25">
      <c r="B142" t="s">
        <v>192</v>
      </c>
      <c r="C142">
        <f>($D$115*F134)+($D$116*J131)-($D$108*J134)</f>
        <v>444.2</v>
      </c>
      <c r="H142" s="101"/>
      <c r="L142" s="70">
        <v>5</v>
      </c>
      <c r="M142" s="70" t="str">
        <f>U134</f>
        <v>3,2,4</v>
      </c>
      <c r="N142" s="121">
        <v>0.98881447308928072</v>
      </c>
      <c r="O142" s="96">
        <f>($D$114^$D$115*(1/F134)^$D$116*C135^$D$108)/$D$123</f>
        <v>0.12078855708297322</v>
      </c>
      <c r="P142" s="95">
        <v>0</v>
      </c>
      <c r="Q142" s="95">
        <v>0</v>
      </c>
      <c r="R142" s="95">
        <v>0</v>
      </c>
      <c r="S142" s="96">
        <f t="shared" ref="S142" si="4">($D$114^$D$115*(1/J134)^$D$116*G135^$D$108)/$D$123</f>
        <v>4.409339906797137E-2</v>
      </c>
      <c r="T142" s="96">
        <f>SUM(O142:S142)</f>
        <v>0.16488195615094459</v>
      </c>
      <c r="U142" s="70" t="s">
        <v>179</v>
      </c>
      <c r="W142" s="70"/>
      <c r="X142" s="96">
        <f>$D$112/AD124</f>
        <v>9.8425196850393706E-2</v>
      </c>
      <c r="Y142" s="70"/>
      <c r="Z142" s="70"/>
    </row>
    <row r="143" spans="2:34" x14ac:dyDescent="0.25">
      <c r="H143" s="101"/>
      <c r="W143" s="70"/>
      <c r="X143" s="96">
        <f>$D$112/AD125</f>
        <v>9.8425196850393706E-2</v>
      </c>
      <c r="Y143" s="70"/>
      <c r="Z143" s="70"/>
    </row>
    <row r="144" spans="2:34" x14ac:dyDescent="0.25">
      <c r="H144" s="101"/>
      <c r="L144" s="70" t="s">
        <v>156</v>
      </c>
      <c r="M144" s="70" t="s">
        <v>161</v>
      </c>
      <c r="O144" s="99">
        <v>1</v>
      </c>
      <c r="P144" s="118">
        <v>2</v>
      </c>
      <c r="Q144" s="118">
        <v>3</v>
      </c>
      <c r="R144" s="118">
        <v>4</v>
      </c>
      <c r="S144" s="118">
        <v>5</v>
      </c>
      <c r="T144" s="70" t="s">
        <v>163</v>
      </c>
      <c r="U144" s="118"/>
      <c r="W144" s="70"/>
      <c r="X144" s="96">
        <f>$D$112/AD126</f>
        <v>0.10395010395010396</v>
      </c>
      <c r="Y144" s="70"/>
      <c r="Z144" s="70"/>
    </row>
    <row r="145" spans="1:26" x14ac:dyDescent="0.25">
      <c r="H145" s="101"/>
      <c r="L145" s="70"/>
      <c r="M145" s="70"/>
      <c r="N145" s="70" t="s">
        <v>272</v>
      </c>
      <c r="O145" s="70" t="s">
        <v>273</v>
      </c>
      <c r="P145" s="70"/>
      <c r="Q145" s="70"/>
      <c r="R145" s="70"/>
      <c r="S145" s="70"/>
      <c r="T145" s="70"/>
      <c r="U145" s="70"/>
    </row>
    <row r="146" spans="1:26" x14ac:dyDescent="0.25">
      <c r="H146" s="101"/>
      <c r="L146" s="70">
        <v>1</v>
      </c>
      <c r="M146" s="70" t="str">
        <f>U138</f>
        <v>2,4,1,3</v>
      </c>
      <c r="N146" s="98">
        <v>0.49503387889850003</v>
      </c>
      <c r="O146" s="95">
        <v>0</v>
      </c>
      <c r="P146" s="95">
        <v>0</v>
      </c>
      <c r="Q146" s="95">
        <v>0</v>
      </c>
      <c r="R146" s="95">
        <v>0</v>
      </c>
      <c r="S146" s="96">
        <f>($D$114^$D$115*(1/J133)^$D$116*C141^$D$108)/$D$125</f>
        <v>6.5933542093027731E-3</v>
      </c>
      <c r="T146" s="96">
        <f>SUM(O146:S146)</f>
        <v>6.5933542093027731E-3</v>
      </c>
      <c r="U146" s="70" t="s">
        <v>263</v>
      </c>
      <c r="W146" s="69"/>
      <c r="X146" s="69"/>
      <c r="Y146" s="69"/>
      <c r="Z146" s="69"/>
    </row>
    <row r="147" spans="1:26" x14ac:dyDescent="0.25">
      <c r="H147" s="101"/>
      <c r="L147" s="70">
        <v>2</v>
      </c>
      <c r="M147" s="70" t="str">
        <f>U139</f>
        <v>1,4,2,3</v>
      </c>
      <c r="N147" s="98">
        <v>0.3958537955200051</v>
      </c>
      <c r="O147" s="95">
        <v>0</v>
      </c>
      <c r="P147" s="95">
        <v>0</v>
      </c>
      <c r="Q147" s="95">
        <v>0</v>
      </c>
      <c r="R147" s="95">
        <v>0</v>
      </c>
      <c r="S147" s="96">
        <f>($D$114^$D$115*(1/J133)^$D$116*C141^$D$108)/$D$125</f>
        <v>6.5933542093027731E-3</v>
      </c>
      <c r="T147" s="96">
        <f t="shared" ref="T147:T150" si="5">SUM(O147:S147)</f>
        <v>6.5933542093027731E-3</v>
      </c>
      <c r="U147" s="70" t="s">
        <v>242</v>
      </c>
      <c r="W147" s="69"/>
      <c r="X147" s="69"/>
      <c r="Y147" s="69"/>
      <c r="Z147" s="69"/>
    </row>
    <row r="148" spans="1:26" x14ac:dyDescent="0.25">
      <c r="H148" s="101"/>
      <c r="L148" s="70">
        <v>3</v>
      </c>
      <c r="M148" s="70" t="str">
        <f>U140</f>
        <v>4,2,3,5</v>
      </c>
      <c r="N148" s="98">
        <v>0.32653322278846386</v>
      </c>
      <c r="O148" s="96">
        <f>($D$114^$D$115*(1/F135)^$D$116*C136^$D$108)/$D$124</f>
        <v>0.8197154603479071</v>
      </c>
      <c r="P148" s="95">
        <v>0</v>
      </c>
      <c r="Q148" s="95">
        <v>0</v>
      </c>
      <c r="R148" s="95">
        <v>0</v>
      </c>
      <c r="S148" s="95">
        <v>0</v>
      </c>
      <c r="T148" s="96">
        <f t="shared" si="5"/>
        <v>0.8197154603479071</v>
      </c>
      <c r="U148" s="70" t="s">
        <v>458</v>
      </c>
      <c r="W148" s="104"/>
      <c r="X148" s="101"/>
      <c r="Y148" s="104"/>
      <c r="Z148" s="104"/>
    </row>
    <row r="149" spans="1:26" x14ac:dyDescent="0.25">
      <c r="H149" s="101"/>
      <c r="L149" s="70">
        <v>4</v>
      </c>
      <c r="M149" s="70" t="str">
        <f>U141</f>
        <v>5,1,4,2</v>
      </c>
      <c r="N149" s="98">
        <v>0.64389939984925049</v>
      </c>
      <c r="O149" s="95">
        <v>0</v>
      </c>
      <c r="P149" s="95">
        <v>0</v>
      </c>
      <c r="Q149" s="96">
        <f>($D$114^$D$115*(1/H132)^$D$116*C137^$D$108)/$D$121</f>
        <v>1.4511593286013248E-3</v>
      </c>
      <c r="R149" s="95">
        <v>0</v>
      </c>
      <c r="S149" s="95">
        <v>0</v>
      </c>
      <c r="T149" s="96">
        <f t="shared" si="5"/>
        <v>1.4511593286013248E-3</v>
      </c>
      <c r="U149" s="70" t="s">
        <v>233</v>
      </c>
      <c r="W149" s="69"/>
      <c r="X149" s="69"/>
      <c r="Y149" s="69"/>
      <c r="Z149" s="69"/>
    </row>
    <row r="150" spans="1:26" x14ac:dyDescent="0.25">
      <c r="H150" s="101"/>
      <c r="L150" s="70">
        <v>5</v>
      </c>
      <c r="M150" s="70" t="str">
        <f>U142</f>
        <v>3,2,4,5</v>
      </c>
      <c r="N150" s="98">
        <v>0.37907913486093059</v>
      </c>
      <c r="O150" s="96">
        <f>($D$114^$D$115*(1/F135)^$D$116*C136^$D$108)/$D$124</f>
        <v>0.8197154603479071</v>
      </c>
      <c r="P150" s="95">
        <v>0</v>
      </c>
      <c r="Q150" s="95">
        <v>0</v>
      </c>
      <c r="R150" s="95">
        <v>0</v>
      </c>
      <c r="S150" s="95">
        <v>0</v>
      </c>
      <c r="T150" s="96">
        <f t="shared" si="5"/>
        <v>0.8197154603479071</v>
      </c>
      <c r="U150" s="70" t="s">
        <v>182</v>
      </c>
      <c r="W150" s="69"/>
      <c r="X150" s="69"/>
      <c r="Y150" s="69"/>
      <c r="Z150" s="69"/>
    </row>
    <row r="151" spans="1:26" x14ac:dyDescent="0.25">
      <c r="H151" s="101"/>
    </row>
    <row r="152" spans="1:26" x14ac:dyDescent="0.25">
      <c r="H152" s="101"/>
      <c r="L152" s="70" t="s">
        <v>156</v>
      </c>
      <c r="M152" s="70" t="s">
        <v>161</v>
      </c>
      <c r="O152" s="99">
        <v>1</v>
      </c>
      <c r="P152" s="118">
        <v>2</v>
      </c>
      <c r="Q152" s="118">
        <v>3</v>
      </c>
      <c r="R152" s="118">
        <v>4</v>
      </c>
      <c r="S152" s="118">
        <v>5</v>
      </c>
      <c r="T152" s="70" t="s">
        <v>163</v>
      </c>
      <c r="U152" s="118"/>
    </row>
    <row r="153" spans="1:26" x14ac:dyDescent="0.25">
      <c r="H153" s="101"/>
      <c r="L153" s="70"/>
      <c r="M153" s="70"/>
      <c r="N153" s="70" t="s">
        <v>272</v>
      </c>
      <c r="O153" s="70" t="s">
        <v>273</v>
      </c>
      <c r="P153" s="70"/>
      <c r="Q153" s="70"/>
      <c r="R153" s="70"/>
      <c r="S153" s="70"/>
      <c r="T153" s="70"/>
      <c r="U153" s="70"/>
    </row>
    <row r="154" spans="1:26" x14ac:dyDescent="0.25">
      <c r="H154" s="101"/>
      <c r="L154" s="70">
        <v>1</v>
      </c>
      <c r="M154" s="70" t="str">
        <f>U146</f>
        <v>2,4,1,3,5</v>
      </c>
      <c r="N154" s="98">
        <v>0.5794568775998169</v>
      </c>
      <c r="O154" s="95">
        <v>0</v>
      </c>
      <c r="P154" s="96">
        <f>($D$114^$D$115*(1/G135)^$D$116*C139^$D$108)/$D$124</f>
        <v>0.17816705005283712</v>
      </c>
      <c r="Q154" s="95">
        <v>0</v>
      </c>
      <c r="R154" s="95">
        <v>0</v>
      </c>
      <c r="S154" s="95">
        <v>0</v>
      </c>
      <c r="T154" s="96">
        <f>SUM(O154:S154)</f>
        <v>0.17816705005283712</v>
      </c>
      <c r="U154" s="70" t="s">
        <v>330</v>
      </c>
    </row>
    <row r="155" spans="1:26" x14ac:dyDescent="0.25">
      <c r="H155" s="101"/>
      <c r="L155" s="70">
        <v>2</v>
      </c>
      <c r="M155" s="70" t="str">
        <f>U147</f>
        <v>1,4,2,3,5</v>
      </c>
      <c r="N155" s="98">
        <v>0.87745039691525339</v>
      </c>
      <c r="O155" s="96">
        <f>($D$114^$D$115*(1/F135)^$D$116*C136^$D$108)/$D$124</f>
        <v>0.8197154603479071</v>
      </c>
      <c r="P155" s="95">
        <v>0</v>
      </c>
      <c r="Q155" s="95">
        <v>0</v>
      </c>
      <c r="R155" s="95">
        <v>0</v>
      </c>
      <c r="S155" s="95">
        <v>0</v>
      </c>
      <c r="T155" s="96">
        <f t="shared" ref="T155:T158" si="6">SUM(O155:S155)</f>
        <v>0.8197154603479071</v>
      </c>
      <c r="U155" s="70" t="s">
        <v>322</v>
      </c>
    </row>
    <row r="156" spans="1:26" x14ac:dyDescent="0.25">
      <c r="A156" s="101"/>
      <c r="B156" s="101"/>
      <c r="C156" s="101"/>
      <c r="D156" s="101"/>
      <c r="E156" s="101"/>
      <c r="F156" s="101"/>
      <c r="H156" s="101"/>
      <c r="L156" s="70">
        <v>3</v>
      </c>
      <c r="M156" s="70" t="str">
        <f>U148</f>
        <v>4,2,3,5,1</v>
      </c>
      <c r="N156" s="98">
        <v>0.18881872375391118</v>
      </c>
      <c r="O156" s="95">
        <v>0</v>
      </c>
      <c r="P156" s="95">
        <v>0</v>
      </c>
      <c r="Q156" s="95">
        <v>0</v>
      </c>
      <c r="R156" s="96">
        <f>($D$114^$D$115*(1/I131)^$D$116*C135^$D$108)/$D$122</f>
        <v>5.6890913252535926E-3</v>
      </c>
      <c r="S156" s="95">
        <v>0</v>
      </c>
      <c r="T156" s="96">
        <f t="shared" si="6"/>
        <v>5.6890913252535926E-3</v>
      </c>
      <c r="U156" s="70" t="s">
        <v>459</v>
      </c>
    </row>
    <row r="157" spans="1:26" x14ac:dyDescent="0.25">
      <c r="A157" s="101"/>
      <c r="B157" s="101"/>
      <c r="C157" s="101"/>
      <c r="D157" s="101"/>
      <c r="E157" s="101"/>
      <c r="F157" s="101"/>
      <c r="H157" s="101"/>
      <c r="L157" s="70">
        <v>4</v>
      </c>
      <c r="M157" s="70" t="str">
        <f>U149</f>
        <v>5,1,4,2,3</v>
      </c>
      <c r="N157" s="98">
        <v>4.2576420260889036E-2</v>
      </c>
      <c r="O157" s="95">
        <v>0</v>
      </c>
      <c r="P157" s="95">
        <v>0</v>
      </c>
      <c r="Q157" s="95">
        <v>0</v>
      </c>
      <c r="R157" s="95">
        <v>0</v>
      </c>
      <c r="S157" s="96">
        <f>($D$114^$D$115*(1/J133)^$D$116*C141^$D$108)/$D$125</f>
        <v>6.5933542093027731E-3</v>
      </c>
      <c r="T157" s="96">
        <f t="shared" si="6"/>
        <v>6.5933542093027731E-3</v>
      </c>
      <c r="U157" s="70" t="s">
        <v>320</v>
      </c>
    </row>
    <row r="158" spans="1:26" x14ac:dyDescent="0.25">
      <c r="A158" s="101"/>
      <c r="B158" s="101"/>
      <c r="C158" s="101"/>
      <c r="D158" s="101"/>
      <c r="E158" s="101"/>
      <c r="F158" s="101"/>
      <c r="H158" s="101"/>
      <c r="L158" s="70">
        <v>5</v>
      </c>
      <c r="M158" s="70" t="str">
        <f>U150</f>
        <v>3,2,4,5,1</v>
      </c>
      <c r="N158" s="98">
        <v>0.68340382109654219</v>
      </c>
      <c r="O158" s="95">
        <v>0</v>
      </c>
      <c r="P158" s="95">
        <v>0</v>
      </c>
      <c r="Q158" s="96">
        <f>($D$114^$D$115*(1/H131)^$D$116*C134^$D$108)/$D$122</f>
        <v>1.4224737825417222E-3</v>
      </c>
      <c r="R158" s="95">
        <v>0</v>
      </c>
      <c r="S158" s="95">
        <v>0</v>
      </c>
      <c r="T158" s="96">
        <f t="shared" si="6"/>
        <v>1.4224737825417222E-3</v>
      </c>
      <c r="U158" s="70" t="s">
        <v>339</v>
      </c>
    </row>
    <row r="159" spans="1:26" x14ac:dyDescent="0.25">
      <c r="A159" s="101"/>
      <c r="B159" s="101"/>
      <c r="C159" s="101"/>
      <c r="D159" s="101"/>
      <c r="E159" s="101"/>
      <c r="F159" s="101"/>
      <c r="H159" s="101"/>
    </row>
    <row r="160" spans="1:26" x14ac:dyDescent="0.25">
      <c r="C160" s="119" t="s">
        <v>236</v>
      </c>
    </row>
    <row r="161" spans="3:13" x14ac:dyDescent="0.25">
      <c r="C161" s="70" t="s">
        <v>156</v>
      </c>
      <c r="D161" s="70" t="s">
        <v>161</v>
      </c>
      <c r="F161" s="114">
        <v>1</v>
      </c>
      <c r="G161" s="114">
        <v>2</v>
      </c>
      <c r="H161" s="115">
        <v>3</v>
      </c>
      <c r="I161" s="116">
        <v>4</v>
      </c>
      <c r="J161" s="116">
        <v>5</v>
      </c>
      <c r="K161" t="s">
        <v>163</v>
      </c>
      <c r="L161" s="116"/>
      <c r="M161" t="s">
        <v>145</v>
      </c>
    </row>
    <row r="162" spans="3:13" x14ac:dyDescent="0.25">
      <c r="E162" t="s">
        <v>272</v>
      </c>
      <c r="F162" t="s">
        <v>273</v>
      </c>
      <c r="M162" t="s">
        <v>283</v>
      </c>
    </row>
    <row r="163" spans="3:13" x14ac:dyDescent="0.25">
      <c r="C163" s="158">
        <v>1</v>
      </c>
      <c r="D163" s="78">
        <v>4</v>
      </c>
      <c r="E163" s="98">
        <v>0.405201892296989</v>
      </c>
      <c r="F163" s="96">
        <f>MAX($AP$102, (1/AD98)^$D$116)</f>
        <v>2.9940119760479042E-4</v>
      </c>
      <c r="G163" s="96">
        <f>MAX($AP$102, (1/AE98)^$D$116)</f>
        <v>2.9940119760479042E-4</v>
      </c>
      <c r="H163" s="96">
        <f>MAX($AP$102, (1/AF98)^$D$116)</f>
        <v>2.9940119760479042E-4</v>
      </c>
      <c r="I163" s="95">
        <v>0</v>
      </c>
      <c r="J163" s="96">
        <f>MAX($AP$102, (1/AH98)^$D$116)</f>
        <v>2.9940119760479042E-4</v>
      </c>
      <c r="K163" s="117">
        <f>SUM(F163:J163)</f>
        <v>1.1976047904191617E-3</v>
      </c>
      <c r="L163" t="s">
        <v>192</v>
      </c>
      <c r="M163">
        <f>((1-$D$109)*J163)+$D$109*$AP$102</f>
        <v>2.9940119760479042E-4</v>
      </c>
    </row>
    <row r="164" spans="3:13" x14ac:dyDescent="0.25">
      <c r="C164" s="158">
        <v>2</v>
      </c>
      <c r="D164" s="78">
        <v>1</v>
      </c>
      <c r="E164" s="98">
        <v>2.3295222762477308E-2</v>
      </c>
      <c r="F164" s="95">
        <v>0</v>
      </c>
      <c r="G164" s="96">
        <f>MAX($AP$102, (1/AE95)^$D$116)</f>
        <v>2.9940119760479042E-4</v>
      </c>
      <c r="H164" s="96">
        <f>MAX($AP$102, (1/AF95)^$D$116)</f>
        <v>2.9940119760479042E-4</v>
      </c>
      <c r="I164" s="96">
        <f>MAX($AP$102, (1/AG95)^$D$116)</f>
        <v>2.9940119760479042E-4</v>
      </c>
      <c r="J164" s="96">
        <f>MAX($AP$102, (1/AH95)^$D$116)</f>
        <v>2.9940119760479042E-4</v>
      </c>
      <c r="K164" s="117">
        <f>SUM(F164:J164)</f>
        <v>1.1976047904191617E-3</v>
      </c>
      <c r="L164" t="s">
        <v>187</v>
      </c>
      <c r="M164">
        <f>((1-$D$109)*J164)+$D$109*$AP$102</f>
        <v>2.9940119760479042E-4</v>
      </c>
    </row>
    <row r="165" spans="3:13" x14ac:dyDescent="0.25">
      <c r="C165" s="158">
        <v>3</v>
      </c>
      <c r="D165" s="78">
        <v>3</v>
      </c>
      <c r="E165" s="98">
        <v>0.27277760162355635</v>
      </c>
      <c r="F165" s="96">
        <f>MAX($AP$102, (1/AD97)^$D$116)</f>
        <v>2.9940119760479042E-4</v>
      </c>
      <c r="G165" s="96">
        <f>MAX($AP$102, (1/AE97)^$D$116)</f>
        <v>2.9940119760479042E-4</v>
      </c>
      <c r="H165" s="95">
        <v>0</v>
      </c>
      <c r="I165" s="96">
        <f>MAX($AP$102, (1/AG97)^$D$116)</f>
        <v>2.9940119760479042E-4</v>
      </c>
      <c r="J165" s="96">
        <f>MAX($AP$102, (1/AH97)^$D$116)</f>
        <v>2.9940119760479042E-4</v>
      </c>
      <c r="K165" s="117">
        <f>SUM(F165:J165)</f>
        <v>1.1976047904191617E-3</v>
      </c>
      <c r="L165" t="s">
        <v>191</v>
      </c>
      <c r="M165">
        <f>((1-$D$109)*J165)+$D$109*$AP$102</f>
        <v>2.9940119760479042E-4</v>
      </c>
    </row>
    <row r="166" spans="3:13" x14ac:dyDescent="0.25">
      <c r="C166" s="158">
        <v>4</v>
      </c>
      <c r="D166" s="78">
        <v>5</v>
      </c>
      <c r="E166" s="98">
        <v>0.71452457928986512</v>
      </c>
      <c r="F166" s="96">
        <f>MAX($AP$102, (1/AD99)^$D$116)</f>
        <v>2.9940119760479042E-4</v>
      </c>
      <c r="G166" s="96">
        <f>MAX($AP$102, (1/AE99)^$D$116)</f>
        <v>2.9940119760479042E-4</v>
      </c>
      <c r="H166" s="96">
        <f>MAX($AP$102, (1/AF99)^$D$116)</f>
        <v>2.9940119760479042E-4</v>
      </c>
      <c r="I166" s="96">
        <f>MAX($AP$102, (1/AG99)^$D$116)</f>
        <v>2.9940119760479042E-4</v>
      </c>
      <c r="J166" s="95">
        <v>0</v>
      </c>
      <c r="K166" s="117">
        <f>SUM(F166:I166)</f>
        <v>1.1976047904191617E-3</v>
      </c>
      <c r="L166" t="s">
        <v>276</v>
      </c>
      <c r="M166">
        <f>((1-$D$109)*I166)+$D$109*$AP$102</f>
        <v>2.9940119760479042E-4</v>
      </c>
    </row>
    <row r="167" spans="3:13" x14ac:dyDescent="0.25">
      <c r="C167" s="158">
        <v>5</v>
      </c>
      <c r="D167" s="78">
        <v>2</v>
      </c>
      <c r="E167" s="98">
        <v>0.24032976395401717</v>
      </c>
      <c r="F167" s="96">
        <f>MAX($AP$102, (1/AD96)^$D$116)</f>
        <v>2.9940119760479042E-4</v>
      </c>
      <c r="G167" s="95">
        <v>0</v>
      </c>
      <c r="H167" s="96">
        <f>MAX($AP$102, (1/AF96)^$D$116)</f>
        <v>2.9940119760479042E-4</v>
      </c>
      <c r="I167" s="96">
        <f>MAX($AP$102, (1/AG96)^$D$116)</f>
        <v>2.9940119760479042E-4</v>
      </c>
      <c r="J167" s="96">
        <f>MAX($AP$102, (1/AH96)^$D$116)</f>
        <v>2.9940119760479042E-4</v>
      </c>
      <c r="K167" s="117">
        <f>SUM(F167:J167)</f>
        <v>1.1976047904191617E-3</v>
      </c>
      <c r="L167" t="s">
        <v>189</v>
      </c>
      <c r="M167">
        <f>((1-$D$109)*J167)+$D$109*$AP$102</f>
        <v>2.9940119760479042E-4</v>
      </c>
    </row>
    <row r="169" spans="3:13" x14ac:dyDescent="0.25">
      <c r="C169" s="158" t="s">
        <v>156</v>
      </c>
      <c r="D169" s="70" t="s">
        <v>161</v>
      </c>
      <c r="F169" s="114">
        <v>1</v>
      </c>
      <c r="G169" s="114">
        <v>2</v>
      </c>
      <c r="H169" s="115">
        <v>3</v>
      </c>
      <c r="I169" s="116">
        <v>4</v>
      </c>
      <c r="J169" s="116">
        <v>5</v>
      </c>
      <c r="K169" t="s">
        <v>163</v>
      </c>
      <c r="L169" s="116"/>
      <c r="M169" t="s">
        <v>145</v>
      </c>
    </row>
    <row r="170" spans="3:13" x14ac:dyDescent="0.25">
      <c r="E170" t="s">
        <v>272</v>
      </c>
      <c r="F170" t="s">
        <v>273</v>
      </c>
      <c r="M170" t="s">
        <v>283</v>
      </c>
    </row>
    <row r="171" spans="3:13" x14ac:dyDescent="0.25">
      <c r="C171" s="158">
        <v>1</v>
      </c>
      <c r="D171" s="78" t="str">
        <f>L163</f>
        <v>4,5</v>
      </c>
      <c r="E171" s="98">
        <v>0.15355949252550616</v>
      </c>
      <c r="F171" s="96">
        <f>MAX($AP$102, (1/AD98)^$D$116)</f>
        <v>2.9940119760479042E-4</v>
      </c>
      <c r="G171" s="96">
        <f>MAX($AP$102, (1/AE98)^$D$116)</f>
        <v>2.9940119760479042E-4</v>
      </c>
      <c r="H171" s="96">
        <f>MAX($AP$102, (1/AF98)^$D$116)</f>
        <v>2.9940119760479042E-4</v>
      </c>
      <c r="I171" s="95">
        <v>0</v>
      </c>
      <c r="J171" s="95">
        <v>0</v>
      </c>
      <c r="K171" s="117">
        <f>SUM(F171:H171)</f>
        <v>8.9820359281437125E-4</v>
      </c>
      <c r="L171" t="s">
        <v>277</v>
      </c>
      <c r="M171">
        <f>((1-$D$109)*H171)+$D$109*$AP$102</f>
        <v>2.9940119760479042E-4</v>
      </c>
    </row>
    <row r="172" spans="3:13" x14ac:dyDescent="0.25">
      <c r="C172" s="158">
        <v>2</v>
      </c>
      <c r="D172" s="78" t="str">
        <f t="shared" ref="D172:D175" si="7">L164</f>
        <v>1,5</v>
      </c>
      <c r="E172" s="98">
        <v>0.55499307084844074</v>
      </c>
      <c r="F172" s="95">
        <v>0</v>
      </c>
      <c r="G172" s="96">
        <f>MAX($AP$102, (1/AE99)^$D$116)</f>
        <v>2.9940119760479042E-4</v>
      </c>
      <c r="H172" s="96">
        <f>MAX($AP$102, (1/AF99)^$D$116)</f>
        <v>2.9940119760479042E-4</v>
      </c>
      <c r="I172" s="96">
        <f>MAX($AP$102, (1/AG99)^$D$116)</f>
        <v>2.9940119760479042E-4</v>
      </c>
      <c r="J172" s="95">
        <v>0</v>
      </c>
      <c r="K172" s="117">
        <f>SUM(F172:I172)</f>
        <v>8.9820359281437125E-4</v>
      </c>
      <c r="L172" t="s">
        <v>287</v>
      </c>
      <c r="M172">
        <f>((1-$D$109)*I172)+$D$109*$AP$102</f>
        <v>2.9940119760479042E-4</v>
      </c>
    </row>
    <row r="173" spans="3:13" x14ac:dyDescent="0.25">
      <c r="C173" s="158">
        <v>3</v>
      </c>
      <c r="D173" s="78" t="str">
        <f t="shared" si="7"/>
        <v>3,5</v>
      </c>
      <c r="E173" s="98">
        <v>9.6825704337978546E-2</v>
      </c>
      <c r="F173" s="96">
        <f>MAX($AP$102, (1/AD99)^$D$116)</f>
        <v>2.9940119760479042E-4</v>
      </c>
      <c r="G173" s="96">
        <f>MAX($AP$102, (1/AE99)^$D$116)</f>
        <v>2.9940119760479042E-4</v>
      </c>
      <c r="H173" s="95">
        <v>0</v>
      </c>
      <c r="I173" s="96">
        <f>MAX($AP$102, (1/AG99)^$D$116)</f>
        <v>2.9940119760479042E-4</v>
      </c>
      <c r="J173" s="95">
        <v>0</v>
      </c>
      <c r="K173" s="117">
        <f>SUM(F173:I173)</f>
        <v>8.9820359281437125E-4</v>
      </c>
      <c r="L173" t="s">
        <v>288</v>
      </c>
      <c r="M173">
        <f>((1-$D$109)*I173)+$D$109*$AP$102</f>
        <v>2.9940119760479042E-4</v>
      </c>
    </row>
    <row r="174" spans="3:13" x14ac:dyDescent="0.25">
      <c r="C174" s="158">
        <v>4</v>
      </c>
      <c r="D174" s="78" t="str">
        <f t="shared" si="7"/>
        <v>5,4</v>
      </c>
      <c r="E174" s="98">
        <v>2.002314656821369E-2</v>
      </c>
      <c r="F174" s="96">
        <f>MAX($AP$102, (1/AD98)^$D$116)</f>
        <v>2.9940119760479042E-4</v>
      </c>
      <c r="G174" s="96">
        <f>MAX($AP$102, (1/AE98)^$D$116)</f>
        <v>2.9940119760479042E-4</v>
      </c>
      <c r="H174" s="96">
        <f>MAX($AP$102, (1/AF98)^$D$116)</f>
        <v>2.9940119760479042E-4</v>
      </c>
      <c r="I174" s="95">
        <v>0</v>
      </c>
      <c r="J174" s="95">
        <v>0</v>
      </c>
      <c r="K174" s="117">
        <f>SUM(F174:G174)</f>
        <v>5.9880239520958083E-4</v>
      </c>
      <c r="L174" t="s">
        <v>304</v>
      </c>
      <c r="M174">
        <f>((1-$D$109)*G174)+$D$109*$AP$102</f>
        <v>2.9940119760479042E-4</v>
      </c>
    </row>
    <row r="175" spans="3:13" x14ac:dyDescent="0.25">
      <c r="C175" s="158">
        <v>5</v>
      </c>
      <c r="D175" s="78" t="str">
        <f t="shared" si="7"/>
        <v>2,5</v>
      </c>
      <c r="E175" s="98">
        <v>0.69707181716702604</v>
      </c>
      <c r="F175" s="96">
        <f>MAX($AP$102, (1/AD99)^$D$116)</f>
        <v>2.9940119760479042E-4</v>
      </c>
      <c r="G175" s="95">
        <v>0</v>
      </c>
      <c r="H175" s="96">
        <f>MAX($AP$102, (1/AF99)^$D$116)</f>
        <v>2.9940119760479042E-4</v>
      </c>
      <c r="I175" s="96">
        <f>MAX($AP$102, (1/AG99)^$D$116)</f>
        <v>2.9940119760479042E-4</v>
      </c>
      <c r="J175" s="95">
        <v>0</v>
      </c>
      <c r="K175" s="117">
        <f>SUM(F175:I175)</f>
        <v>8.9820359281437125E-4</v>
      </c>
      <c r="L175" t="s">
        <v>286</v>
      </c>
      <c r="M175">
        <f>((1-$D$109)*I175)+$D$109*$AP$102</f>
        <v>2.9940119760479042E-4</v>
      </c>
    </row>
    <row r="177" spans="3:17" x14ac:dyDescent="0.25">
      <c r="C177" s="158" t="s">
        <v>156</v>
      </c>
      <c r="D177" s="70" t="s">
        <v>161</v>
      </c>
      <c r="F177" s="114">
        <v>1</v>
      </c>
      <c r="G177" s="114">
        <v>2</v>
      </c>
      <c r="H177" s="115">
        <v>3</v>
      </c>
      <c r="I177" s="116">
        <v>4</v>
      </c>
      <c r="J177" s="116">
        <v>5</v>
      </c>
      <c r="K177" t="s">
        <v>163</v>
      </c>
      <c r="L177" s="116"/>
      <c r="M177" t="s">
        <v>145</v>
      </c>
    </row>
    <row r="178" spans="3:17" x14ac:dyDescent="0.25">
      <c r="E178" t="s">
        <v>272</v>
      </c>
      <c r="F178" t="s">
        <v>273</v>
      </c>
      <c r="M178" t="s">
        <v>283</v>
      </c>
    </row>
    <row r="179" spans="3:17" x14ac:dyDescent="0.25">
      <c r="C179" s="158">
        <v>1</v>
      </c>
      <c r="D179" s="78" t="str">
        <f>L171</f>
        <v>4,5,3</v>
      </c>
      <c r="E179" s="120">
        <v>0.99941568711053019</v>
      </c>
      <c r="F179" s="96">
        <f>($AP$102^$D$115*(1/AD97)^$D$116)/$D$125</f>
        <v>7.6856885300903398E-5</v>
      </c>
      <c r="G179" s="96">
        <f>($AP$102^$D$115*(1/AE97)^$D$116)/$D$124</f>
        <v>5.9178639701721921E-7</v>
      </c>
      <c r="H179" s="95">
        <v>0</v>
      </c>
      <c r="I179" s="95">
        <v>0</v>
      </c>
      <c r="J179" s="95">
        <v>0</v>
      </c>
      <c r="K179" s="117">
        <f>SUM(F179:G179)</f>
        <v>7.7448671697920613E-5</v>
      </c>
      <c r="L179" t="s">
        <v>279</v>
      </c>
      <c r="M179">
        <f>((1-$D$109)*G179)+$D$109*$AP$102</f>
        <v>5.9178639701721921E-7</v>
      </c>
      <c r="O179" s="100" t="s">
        <v>183</v>
      </c>
    </row>
    <row r="180" spans="3:17" x14ac:dyDescent="0.25">
      <c r="C180" s="158">
        <v>2</v>
      </c>
      <c r="D180" s="78" t="str">
        <f t="shared" ref="D180:D183" si="8">L172</f>
        <v>1,5,4</v>
      </c>
      <c r="E180" s="98">
        <v>0.73345036778532469</v>
      </c>
      <c r="F180" s="95">
        <v>0</v>
      </c>
      <c r="G180" s="96">
        <f>MAX($AP$102, (1/AE98)^$D$116)</f>
        <v>2.9940119760479042E-4</v>
      </c>
      <c r="H180" s="96">
        <f>MAX($AP$102, (1/AF98)^$D$116)</f>
        <v>2.9940119760479042E-4</v>
      </c>
      <c r="I180" s="95">
        <v>0</v>
      </c>
      <c r="J180" s="95">
        <v>0</v>
      </c>
      <c r="K180" s="117">
        <f>SUM(F180:H180)</f>
        <v>5.9880239520958083E-4</v>
      </c>
      <c r="L180" t="s">
        <v>290</v>
      </c>
      <c r="M180">
        <f>((1-$D$109)*H180)+$D$109*$AP$102</f>
        <v>2.9940119760479042E-4</v>
      </c>
      <c r="O180" t="s">
        <v>156</v>
      </c>
      <c r="P180" t="s">
        <v>184</v>
      </c>
      <c r="Q180" t="s">
        <v>237</v>
      </c>
    </row>
    <row r="181" spans="3:17" x14ac:dyDescent="0.25">
      <c r="C181" s="158">
        <v>3</v>
      </c>
      <c r="D181" s="78" t="str">
        <f t="shared" si="8"/>
        <v>3,5,4</v>
      </c>
      <c r="E181" s="98">
        <v>0.33120926342627999</v>
      </c>
      <c r="F181" s="96">
        <f>MAX($AP$102, (1/AD98)^$D$116)</f>
        <v>2.9940119760479042E-4</v>
      </c>
      <c r="G181" s="96">
        <f>MAX($AP$102, (1/AE98)^$D$116)</f>
        <v>2.9940119760479042E-4</v>
      </c>
      <c r="H181" s="95">
        <v>0</v>
      </c>
      <c r="I181" s="95">
        <v>0</v>
      </c>
      <c r="J181" s="95">
        <v>0</v>
      </c>
      <c r="K181" s="117">
        <f>SUM(F181:G181)</f>
        <v>5.9880239520958083E-4</v>
      </c>
      <c r="L181" t="s">
        <v>291</v>
      </c>
      <c r="M181">
        <f>((1-$D$109)*G181)+$D$109*$AP$102</f>
        <v>2.9940119760479042E-4</v>
      </c>
      <c r="O181" s="96">
        <v>1</v>
      </c>
      <c r="P181" s="96" t="str">
        <f>L195</f>
        <v>4,5,3,2,1,4</v>
      </c>
      <c r="Q181" s="96">
        <f>AH98+AF99+AE97+AD96+AG95</f>
        <v>1085</v>
      </c>
    </row>
    <row r="182" spans="3:17" x14ac:dyDescent="0.25">
      <c r="C182" s="158">
        <v>4</v>
      </c>
      <c r="D182" s="78" t="str">
        <f t="shared" si="8"/>
        <v>5,4,2</v>
      </c>
      <c r="E182" s="98">
        <v>0.10777133114891724</v>
      </c>
      <c r="F182" s="96">
        <f>MAX($AP$102, (1/AD96)^$D$116)</f>
        <v>2.9940119760479042E-4</v>
      </c>
      <c r="G182" s="95">
        <v>0</v>
      </c>
      <c r="H182" s="96">
        <f>MAX($AP$102, (1/AF96)^$D$116)</f>
        <v>2.9940119760479042E-4</v>
      </c>
      <c r="I182" s="95">
        <v>0</v>
      </c>
      <c r="J182" s="95">
        <v>0</v>
      </c>
      <c r="K182" s="117">
        <f>SUM(F182:H182)</f>
        <v>5.9880239520958083E-4</v>
      </c>
      <c r="L182" t="s">
        <v>305</v>
      </c>
      <c r="M182">
        <f>((1-$D$109)*H182)+$D$109*$AP$102</f>
        <v>2.9940119760479042E-4</v>
      </c>
      <c r="O182" s="96">
        <v>2</v>
      </c>
      <c r="P182" s="96" t="str">
        <f t="shared" ref="P182:P185" si="9">L196</f>
        <v>1,5,4,3,2,1</v>
      </c>
      <c r="Q182" s="96">
        <f>AH95+AG99+AF98+AE97+AD96</f>
        <v>789</v>
      </c>
    </row>
    <row r="183" spans="3:17" x14ac:dyDescent="0.25">
      <c r="C183" s="158">
        <v>5</v>
      </c>
      <c r="D183" s="78" t="str">
        <f t="shared" si="8"/>
        <v>2,5,4</v>
      </c>
      <c r="E183" s="98">
        <v>0.19718207263044907</v>
      </c>
      <c r="F183" s="96">
        <f>MAX($AP$102, (1/AD98)^$D$116)</f>
        <v>2.9940119760479042E-4</v>
      </c>
      <c r="G183" s="95">
        <v>0</v>
      </c>
      <c r="H183" s="96">
        <f>MAX($AP$102, (1/AF98)^$D$116)</f>
        <v>2.9940119760479042E-4</v>
      </c>
      <c r="I183" s="95">
        <v>0</v>
      </c>
      <c r="J183" s="95">
        <v>0</v>
      </c>
      <c r="K183" s="117">
        <f>SUM(F183:H183)</f>
        <v>5.9880239520958083E-4</v>
      </c>
      <c r="L183" t="s">
        <v>289</v>
      </c>
      <c r="M183">
        <f>((1-$D$109)*H183)+$D$109*$AP$102</f>
        <v>2.9940119760479042E-4</v>
      </c>
      <c r="O183" s="96">
        <v>3</v>
      </c>
      <c r="P183" s="96" t="str">
        <f t="shared" si="9"/>
        <v>3,5,4,2,1,3</v>
      </c>
      <c r="Q183" s="96">
        <f>AH97+AG99+AE98+AD96+AF95</f>
        <v>1049</v>
      </c>
    </row>
    <row r="184" spans="3:17" x14ac:dyDescent="0.25">
      <c r="O184" s="96">
        <v>4</v>
      </c>
      <c r="P184" s="96" t="str">
        <f t="shared" si="9"/>
        <v>5,4,2,3,1,5</v>
      </c>
      <c r="Q184" s="96">
        <f>AG99+AE98+AF96+AD97+AH95</f>
        <v>962</v>
      </c>
    </row>
    <row r="185" spans="3:17" x14ac:dyDescent="0.25">
      <c r="C185" s="158" t="s">
        <v>156</v>
      </c>
      <c r="D185" s="70" t="s">
        <v>161</v>
      </c>
      <c r="F185" s="114">
        <v>1</v>
      </c>
      <c r="G185" s="114">
        <v>2</v>
      </c>
      <c r="H185" s="115">
        <v>3</v>
      </c>
      <c r="I185" s="116">
        <v>4</v>
      </c>
      <c r="J185" s="116">
        <v>5</v>
      </c>
      <c r="K185" t="s">
        <v>163</v>
      </c>
      <c r="L185" s="116"/>
      <c r="M185" t="s">
        <v>145</v>
      </c>
      <c r="O185" s="95">
        <v>5</v>
      </c>
      <c r="P185" s="95" t="str">
        <f t="shared" si="9"/>
        <v>2,5,4,3,1,2</v>
      </c>
      <c r="Q185" s="95">
        <f>AH96+AG99+AF98+AD97+AE95</f>
        <v>737</v>
      </c>
    </row>
    <row r="186" spans="3:17" x14ac:dyDescent="0.25">
      <c r="E186" t="s">
        <v>272</v>
      </c>
      <c r="F186" t="s">
        <v>273</v>
      </c>
      <c r="M186" t="s">
        <v>283</v>
      </c>
    </row>
    <row r="187" spans="3:17" x14ac:dyDescent="0.25">
      <c r="C187" s="158">
        <v>1</v>
      </c>
      <c r="D187" s="78" t="str">
        <f>L179</f>
        <v>4,5,3,2</v>
      </c>
      <c r="E187" s="121">
        <v>0.60872059828615566</v>
      </c>
      <c r="F187" s="96">
        <f>MAX($AP$102, (1/AD96)^$D$116)</f>
        <v>2.9940119760479042E-4</v>
      </c>
      <c r="G187" s="95">
        <v>0</v>
      </c>
      <c r="H187" s="95">
        <v>0</v>
      </c>
      <c r="I187" s="95">
        <v>0</v>
      </c>
      <c r="J187" s="95">
        <v>0</v>
      </c>
      <c r="K187" s="117">
        <f>SUM(F187)</f>
        <v>2.9940119760479042E-4</v>
      </c>
      <c r="L187" t="s">
        <v>281</v>
      </c>
      <c r="M187">
        <f>((1-$D$109)*F187)+$D$109*$AP$102</f>
        <v>2.9940119760479042E-4</v>
      </c>
    </row>
    <row r="188" spans="3:17" x14ac:dyDescent="0.25">
      <c r="C188" s="158">
        <v>2</v>
      </c>
      <c r="D188" s="78" t="str">
        <f t="shared" ref="D188:D191" si="10">L180</f>
        <v>1,5,4,3</v>
      </c>
      <c r="E188" s="98">
        <v>0.682917478841365</v>
      </c>
      <c r="F188" s="95">
        <v>0</v>
      </c>
      <c r="G188" s="96">
        <f>MAX($AP$102, (1/AE97)^$D$116)</f>
        <v>2.9940119760479042E-4</v>
      </c>
      <c r="H188" s="95">
        <v>0</v>
      </c>
      <c r="I188" s="95">
        <v>0</v>
      </c>
      <c r="J188" s="95">
        <v>0</v>
      </c>
      <c r="K188" s="117">
        <f>SUM(F188:G188)</f>
        <v>2.9940119760479042E-4</v>
      </c>
      <c r="L188" t="s">
        <v>293</v>
      </c>
      <c r="M188">
        <f>((1-$D$109)*G188)+$D$109*$AP$102</f>
        <v>2.9940119760479042E-4</v>
      </c>
    </row>
    <row r="189" spans="3:17" x14ac:dyDescent="0.25">
      <c r="C189" s="158">
        <v>3</v>
      </c>
      <c r="D189" s="78" t="str">
        <f t="shared" si="10"/>
        <v>3,5,4,2</v>
      </c>
      <c r="E189" s="120">
        <v>0.96870745252804558</v>
      </c>
      <c r="F189" s="96">
        <f>($AP$102^$D$115*(1/AD96)^$D$116)/$D$121</f>
        <v>1.5598567277043081E-4</v>
      </c>
      <c r="G189" s="95">
        <v>0</v>
      </c>
      <c r="H189" s="95">
        <v>0</v>
      </c>
      <c r="I189" s="95">
        <v>0</v>
      </c>
      <c r="J189" s="95">
        <v>0</v>
      </c>
      <c r="K189" s="117">
        <f>SUM(F189)</f>
        <v>1.5598567277043081E-4</v>
      </c>
      <c r="L189" t="s">
        <v>294</v>
      </c>
      <c r="M189">
        <f>((1-$D$109)*F189)+$D$109*$AP$102</f>
        <v>1.5598567277043081E-4</v>
      </c>
    </row>
    <row r="190" spans="3:17" x14ac:dyDescent="0.25">
      <c r="C190" s="158">
        <v>4</v>
      </c>
      <c r="D190" s="78" t="str">
        <f t="shared" si="10"/>
        <v>5,4,2,3</v>
      </c>
      <c r="E190" s="98">
        <v>0.3855046183241192</v>
      </c>
      <c r="F190" s="96">
        <f>MAX($AP$102, (1/AD97)^$D$116)</f>
        <v>2.9940119760479042E-4</v>
      </c>
      <c r="G190" s="95">
        <v>0</v>
      </c>
      <c r="H190" s="95">
        <v>0</v>
      </c>
      <c r="I190" s="95">
        <v>0</v>
      </c>
      <c r="J190" s="95">
        <v>0</v>
      </c>
      <c r="K190" s="117">
        <f>SUM(F190)</f>
        <v>2.9940119760479042E-4</v>
      </c>
      <c r="L190" t="s">
        <v>306</v>
      </c>
      <c r="M190">
        <f>((1-$D$109)*F190)+$D$109*$AP$102</f>
        <v>2.9940119760479042E-4</v>
      </c>
    </row>
    <row r="191" spans="3:17" x14ac:dyDescent="0.25">
      <c r="C191" s="70">
        <v>5</v>
      </c>
      <c r="D191" s="78" t="str">
        <f t="shared" si="10"/>
        <v>2,5,4,3</v>
      </c>
      <c r="E191" s="98">
        <v>0.1392058361387174</v>
      </c>
      <c r="F191" s="96">
        <f>MAX($AP$102, (1/AD97)^$D$116)</f>
        <v>2.9940119760479042E-4</v>
      </c>
      <c r="G191" s="95">
        <v>0</v>
      </c>
      <c r="H191" s="95">
        <v>0</v>
      </c>
      <c r="I191" s="95">
        <v>0</v>
      </c>
      <c r="J191" s="95">
        <v>0</v>
      </c>
      <c r="K191" s="117">
        <f>SUM(F191)</f>
        <v>2.9940119760479042E-4</v>
      </c>
      <c r="L191" t="s">
        <v>292</v>
      </c>
      <c r="M191">
        <f>((1-$D$109)*F191)+$D$109*$AP$102</f>
        <v>2.9940119760479042E-4</v>
      </c>
    </row>
    <row r="193" spans="3:25" x14ac:dyDescent="0.25">
      <c r="C193" s="70" t="s">
        <v>156</v>
      </c>
      <c r="D193" s="70" t="s">
        <v>161</v>
      </c>
      <c r="F193" s="114">
        <v>1</v>
      </c>
      <c r="G193" s="114">
        <v>2</v>
      </c>
      <c r="H193" s="115">
        <v>3</v>
      </c>
      <c r="I193" s="116">
        <v>4</v>
      </c>
      <c r="J193" s="116">
        <v>5</v>
      </c>
      <c r="K193" t="s">
        <v>163</v>
      </c>
      <c r="L193" s="116"/>
      <c r="M193" t="s">
        <v>145</v>
      </c>
    </row>
    <row r="194" spans="3:25" x14ac:dyDescent="0.25">
      <c r="E194" t="s">
        <v>272</v>
      </c>
      <c r="F194" t="s">
        <v>273</v>
      </c>
      <c r="M194" t="s">
        <v>283</v>
      </c>
    </row>
    <row r="195" spans="3:25" x14ac:dyDescent="0.25">
      <c r="C195" s="70">
        <v>1</v>
      </c>
      <c r="D195" s="78" t="str">
        <f>L187</f>
        <v>4,5,3,2,1</v>
      </c>
      <c r="E195" s="121">
        <v>0.11455127590474823</v>
      </c>
      <c r="F195" s="95">
        <v>0</v>
      </c>
      <c r="G195" s="95">
        <v>0</v>
      </c>
      <c r="H195" s="95">
        <v>0</v>
      </c>
      <c r="I195" s="96">
        <f>MAX($AP$102, (1/AG95)^$D$116)</f>
        <v>2.9940119760479042E-4</v>
      </c>
      <c r="J195" s="95">
        <v>0</v>
      </c>
      <c r="K195" s="117">
        <f>SUM(F195:I195)</f>
        <v>2.9940119760479042E-4</v>
      </c>
      <c r="L195" t="s">
        <v>297</v>
      </c>
      <c r="M195">
        <f>((1-$D$109)*I195)+$D$109*$AP$102</f>
        <v>2.9940119760479042E-4</v>
      </c>
    </row>
    <row r="196" spans="3:25" x14ac:dyDescent="0.25">
      <c r="C196" s="70">
        <v>2</v>
      </c>
      <c r="D196" s="78" t="str">
        <f t="shared" ref="D196:D199" si="11">L188</f>
        <v>1,5,4,3,2</v>
      </c>
      <c r="E196" s="121">
        <v>0.12248526262537807</v>
      </c>
      <c r="F196" s="96">
        <f>MAX($AP$102, (1/AD96)^$D$116)</f>
        <v>2.9940119760479042E-4</v>
      </c>
      <c r="G196" s="95">
        <v>0</v>
      </c>
      <c r="H196" s="95">
        <v>0</v>
      </c>
      <c r="I196" s="95">
        <v>0</v>
      </c>
      <c r="J196" s="95">
        <v>0</v>
      </c>
      <c r="K196" s="117">
        <f>SUM(F196)</f>
        <v>2.9940119760479042E-4</v>
      </c>
      <c r="L196" t="s">
        <v>296</v>
      </c>
      <c r="M196">
        <f>((1-$D$109)*F196)+$D$109*$AP$102</f>
        <v>2.9940119760479042E-4</v>
      </c>
    </row>
    <row r="197" spans="3:25" x14ac:dyDescent="0.25">
      <c r="C197" s="70">
        <v>3</v>
      </c>
      <c r="D197" s="78" t="str">
        <f t="shared" si="11"/>
        <v>3,5,4,2,1</v>
      </c>
      <c r="E197" s="121">
        <v>0.87094551412907439</v>
      </c>
      <c r="F197" s="95">
        <v>0</v>
      </c>
      <c r="G197" s="95">
        <v>0</v>
      </c>
      <c r="H197" s="96">
        <f>MAX($AP$102, (1/AF95)^$D$116)</f>
        <v>2.9940119760479042E-4</v>
      </c>
      <c r="I197" s="95">
        <v>0</v>
      </c>
      <c r="J197" s="95">
        <v>0</v>
      </c>
      <c r="K197" s="117">
        <f>SUM(F197:H197)</f>
        <v>2.9940119760479042E-4</v>
      </c>
      <c r="L197" t="s">
        <v>299</v>
      </c>
      <c r="M197">
        <f>((1-$D$109)*H197)+$D$109*$AP$102</f>
        <v>2.9940119760479042E-4</v>
      </c>
    </row>
    <row r="198" spans="3:25" x14ac:dyDescent="0.25">
      <c r="C198" s="70">
        <v>4</v>
      </c>
      <c r="D198" s="78" t="str">
        <f t="shared" si="11"/>
        <v>5,4,2,3,1</v>
      </c>
      <c r="E198" s="121">
        <v>0.34572580949814413</v>
      </c>
      <c r="F198" s="95">
        <v>0</v>
      </c>
      <c r="G198" s="95">
        <v>0</v>
      </c>
      <c r="H198" s="95">
        <v>0</v>
      </c>
      <c r="I198" s="95">
        <v>0</v>
      </c>
      <c r="J198" s="96">
        <f>MAX($AP$102, (1/AH95)^$D$116)</f>
        <v>2.9940119760479042E-4</v>
      </c>
      <c r="K198" s="117">
        <f>SUM(F198:J198)</f>
        <v>2.9940119760479042E-4</v>
      </c>
      <c r="L198" t="s">
        <v>307</v>
      </c>
      <c r="M198">
        <f>((1-$D$109)*J198)+$D$109*$AP$102</f>
        <v>2.9940119760479042E-4</v>
      </c>
    </row>
    <row r="199" spans="3:25" x14ac:dyDescent="0.25">
      <c r="C199" s="70">
        <v>5</v>
      </c>
      <c r="D199" s="78" t="str">
        <f t="shared" si="11"/>
        <v>2,5,4,3,1</v>
      </c>
      <c r="E199" s="121">
        <v>0.34125716815076412</v>
      </c>
      <c r="F199" s="95">
        <v>0</v>
      </c>
      <c r="G199" s="96">
        <f>MAX($AP$102, (1/AE95)^$D$116)</f>
        <v>2.9940119760479042E-4</v>
      </c>
      <c r="H199" s="95">
        <v>0</v>
      </c>
      <c r="I199" s="95">
        <v>0</v>
      </c>
      <c r="J199" s="95">
        <v>0</v>
      </c>
      <c r="K199" s="117">
        <f>SUM(F199:G199)</f>
        <v>2.9940119760479042E-4</v>
      </c>
      <c r="L199" t="s">
        <v>295</v>
      </c>
      <c r="M199">
        <f>((1-$D$109)*G199)+$D$109*$AP$102</f>
        <v>2.9940119760479042E-4</v>
      </c>
    </row>
    <row r="201" spans="3:25" x14ac:dyDescent="0.25"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</row>
    <row r="202" spans="3:25" x14ac:dyDescent="0.25">
      <c r="C202" s="119" t="s">
        <v>244</v>
      </c>
      <c r="R202" s="101"/>
      <c r="S202" s="101"/>
      <c r="T202" s="101"/>
      <c r="U202" s="101"/>
      <c r="V202" s="101"/>
      <c r="W202" s="101"/>
      <c r="X202" s="101"/>
      <c r="Y202" s="101"/>
    </row>
    <row r="203" spans="3:25" x14ac:dyDescent="0.25">
      <c r="C203" s="70" t="s">
        <v>156</v>
      </c>
      <c r="D203" s="70" t="s">
        <v>161</v>
      </c>
      <c r="F203" s="114">
        <v>1</v>
      </c>
      <c r="G203" s="114">
        <v>2</v>
      </c>
      <c r="H203" s="115">
        <v>3</v>
      </c>
      <c r="I203" s="116">
        <v>4</v>
      </c>
      <c r="J203" s="116">
        <v>5</v>
      </c>
      <c r="K203" t="s">
        <v>163</v>
      </c>
      <c r="L203" s="116"/>
      <c r="M203" t="s">
        <v>145</v>
      </c>
      <c r="U203" s="101"/>
      <c r="V203" s="101"/>
      <c r="W203" s="101"/>
      <c r="X203" s="101"/>
      <c r="Y203" s="101"/>
    </row>
    <row r="204" spans="3:25" x14ac:dyDescent="0.25">
      <c r="E204" t="s">
        <v>272</v>
      </c>
      <c r="F204" t="s">
        <v>273</v>
      </c>
      <c r="M204" t="s">
        <v>283</v>
      </c>
      <c r="U204" s="101"/>
      <c r="V204" s="101"/>
      <c r="W204" s="101"/>
      <c r="X204" s="101"/>
      <c r="Y204" s="101"/>
    </row>
    <row r="205" spans="3:25" x14ac:dyDescent="0.25">
      <c r="C205" s="70">
        <v>1</v>
      </c>
      <c r="D205" s="78">
        <v>5</v>
      </c>
      <c r="E205" s="98">
        <v>0.3137312180065861</v>
      </c>
      <c r="F205" s="96">
        <f>MAX($AP$102, (1/AD99)^$D$116)</f>
        <v>2.9940119760479042E-4</v>
      </c>
      <c r="G205" s="96">
        <f>MAX($AP$102, (1/AE99)^$D$116)</f>
        <v>2.9940119760479042E-4</v>
      </c>
      <c r="H205" s="96">
        <f>MAX($AP$102, (1/AF99)^$D$116)</f>
        <v>2.9940119760479042E-4</v>
      </c>
      <c r="I205" s="96">
        <f>MAX($AP$102, (1/AG99)^$D$116)</f>
        <v>2.9940119760479042E-4</v>
      </c>
      <c r="J205" s="95">
        <v>0</v>
      </c>
      <c r="K205" s="117">
        <f>SUM(F205:I205)</f>
        <v>1.1976047904191617E-3</v>
      </c>
      <c r="L205" t="s">
        <v>276</v>
      </c>
      <c r="M205">
        <f>((1-$D$109)*I205)+$D$109*$AP$102</f>
        <v>2.9940119760479042E-4</v>
      </c>
      <c r="U205" s="101"/>
      <c r="V205" s="101"/>
      <c r="W205" s="101"/>
      <c r="X205" s="101"/>
      <c r="Y205" s="101"/>
    </row>
    <row r="206" spans="3:25" x14ac:dyDescent="0.25">
      <c r="C206" s="70">
        <v>2</v>
      </c>
      <c r="D206" s="78">
        <v>1</v>
      </c>
      <c r="E206" s="98">
        <v>0.45143503639211024</v>
      </c>
      <c r="F206" s="95">
        <v>0</v>
      </c>
      <c r="G206" s="96">
        <f>MAX($AP$102, (1/AE95)^$D$116)</f>
        <v>2.9940119760479042E-4</v>
      </c>
      <c r="H206" s="96">
        <f>MAX($AP$102, (1/AF95)^$D$116)</f>
        <v>2.9940119760479042E-4</v>
      </c>
      <c r="I206" s="96">
        <f>MAX($AP$102, (1/AG95)^$D$116)</f>
        <v>2.9940119760479042E-4</v>
      </c>
      <c r="J206" s="96">
        <f>MAX($AP$102, (1/AH95)^$D$116)</f>
        <v>2.9940119760479042E-4</v>
      </c>
      <c r="K206" s="117">
        <f>SUM(F206:J206)</f>
        <v>1.1976047904191617E-3</v>
      </c>
      <c r="L206" t="s">
        <v>187</v>
      </c>
      <c r="M206">
        <f>((1-$D$109)*J206)+$D$109*$AP$102</f>
        <v>2.9940119760479042E-4</v>
      </c>
      <c r="U206" s="101"/>
      <c r="V206" s="101"/>
      <c r="W206" s="101"/>
      <c r="X206" s="101"/>
      <c r="Y206" s="101"/>
    </row>
    <row r="207" spans="3:25" x14ac:dyDescent="0.25">
      <c r="C207" s="70">
        <v>3</v>
      </c>
      <c r="D207" s="78">
        <v>2</v>
      </c>
      <c r="E207" s="98">
        <v>0.71023010802949638</v>
      </c>
      <c r="F207" s="96">
        <f>MAX($AP$102, (1/AD96)^$D$116)</f>
        <v>2.9940119760479042E-4</v>
      </c>
      <c r="G207" s="95">
        <v>0</v>
      </c>
      <c r="H207" s="96">
        <f>MAX($AP$102, (1/AF96)^$D$116)</f>
        <v>2.9940119760479042E-4</v>
      </c>
      <c r="I207" s="96">
        <f>MAX($AP$102, (1/AG96)^$D$116)</f>
        <v>2.9940119760479042E-4</v>
      </c>
      <c r="J207" s="96">
        <f>MAX($AP$102, (1/AH96)^$D$116)</f>
        <v>2.9940119760479042E-4</v>
      </c>
      <c r="K207" s="117">
        <f>SUM(F207:J207)</f>
        <v>1.1976047904191617E-3</v>
      </c>
      <c r="L207" t="s">
        <v>189</v>
      </c>
      <c r="M207">
        <f>((1-$D$109)*J207)+$D$109*$AP$102</f>
        <v>2.9940119760479042E-4</v>
      </c>
      <c r="U207" s="101"/>
      <c r="V207" s="101"/>
      <c r="W207" s="101"/>
      <c r="X207" s="101"/>
      <c r="Y207" s="101"/>
    </row>
    <row r="208" spans="3:25" x14ac:dyDescent="0.25">
      <c r="C208" s="70">
        <v>4</v>
      </c>
      <c r="D208" s="78">
        <v>3</v>
      </c>
      <c r="E208" s="98">
        <v>0.50305947680202712</v>
      </c>
      <c r="F208" s="96">
        <f>MAX($AP$102, (1/AD97)^$D$116)</f>
        <v>2.9940119760479042E-4</v>
      </c>
      <c r="G208" s="96">
        <f>MAX($AP$102, (1/AE97)^$D$116)</f>
        <v>2.9940119760479042E-4</v>
      </c>
      <c r="H208" s="95">
        <v>0</v>
      </c>
      <c r="I208" s="96">
        <f>MAX($AP$102, (1/AG97)^$D$116)</f>
        <v>2.9940119760479042E-4</v>
      </c>
      <c r="J208" s="96">
        <f>MAX($AP$102, (1/AH97)^$D$116)</f>
        <v>2.9940119760479042E-4</v>
      </c>
      <c r="K208" s="117">
        <f>SUM(F208:J208)</f>
        <v>1.1976047904191617E-3</v>
      </c>
      <c r="L208" t="s">
        <v>191</v>
      </c>
      <c r="M208">
        <f>((1-$D$109)*J208)+$D$109*$AP$102</f>
        <v>2.9940119760479042E-4</v>
      </c>
      <c r="U208" s="101"/>
      <c r="V208" s="101"/>
      <c r="W208" s="101"/>
      <c r="X208" s="101"/>
      <c r="Y208" s="101"/>
    </row>
    <row r="209" spans="3:26" x14ac:dyDescent="0.25">
      <c r="C209" s="70">
        <v>5</v>
      </c>
      <c r="D209" s="78">
        <v>4</v>
      </c>
      <c r="E209" s="98">
        <v>0.66487681819441058</v>
      </c>
      <c r="F209" s="96">
        <f>MAX($AP$102, (1/AD98)^$D$116)</f>
        <v>2.9940119760479042E-4</v>
      </c>
      <c r="G209" s="96">
        <f>MAX($AP$102, (1/AE98)^$D$116)</f>
        <v>2.9940119760479042E-4</v>
      </c>
      <c r="H209" s="96">
        <f>MAX($AP$102, (1/AF98)^$D$116)</f>
        <v>2.9940119760479042E-4</v>
      </c>
      <c r="I209" s="95">
        <v>0</v>
      </c>
      <c r="J209" s="96">
        <f>MAX($AP$102, (1/AH98)^$D$116)</f>
        <v>2.9940119760479042E-4</v>
      </c>
      <c r="K209" s="117">
        <f>SUM(F209:J209)</f>
        <v>1.1976047904191617E-3</v>
      </c>
      <c r="L209" t="s">
        <v>192</v>
      </c>
      <c r="M209">
        <f>((1-$D$109)*J209)+$D$109*$AP$102</f>
        <v>2.9940119760479042E-4</v>
      </c>
      <c r="U209" s="101"/>
      <c r="V209" s="101"/>
      <c r="W209" s="101"/>
      <c r="X209" s="101"/>
      <c r="Y209" s="101"/>
    </row>
    <row r="210" spans="3:26" x14ac:dyDescent="0.25">
      <c r="U210" s="101"/>
      <c r="V210" s="101"/>
      <c r="W210" s="101"/>
      <c r="X210" s="101"/>
      <c r="Y210" s="101"/>
    </row>
    <row r="211" spans="3:26" x14ac:dyDescent="0.25">
      <c r="C211" s="70" t="s">
        <v>156</v>
      </c>
      <c r="D211" s="70" t="s">
        <v>161</v>
      </c>
      <c r="F211" s="114">
        <v>1</v>
      </c>
      <c r="G211" s="114">
        <v>2</v>
      </c>
      <c r="H211" s="115">
        <v>3</v>
      </c>
      <c r="I211" s="116">
        <v>4</v>
      </c>
      <c r="J211" s="116">
        <v>5</v>
      </c>
      <c r="K211" t="s">
        <v>163</v>
      </c>
      <c r="L211" s="116"/>
      <c r="M211" t="s">
        <v>145</v>
      </c>
      <c r="U211" s="101"/>
      <c r="V211" s="101"/>
      <c r="W211" s="101"/>
      <c r="X211" s="101"/>
      <c r="Y211" s="101"/>
    </row>
    <row r="212" spans="3:26" x14ac:dyDescent="0.25">
      <c r="E212" t="s">
        <v>272</v>
      </c>
      <c r="F212" t="s">
        <v>273</v>
      </c>
      <c r="M212" t="s">
        <v>283</v>
      </c>
      <c r="U212" s="101"/>
      <c r="V212" s="101"/>
      <c r="W212" s="101"/>
      <c r="X212" s="101"/>
      <c r="Y212" s="101"/>
    </row>
    <row r="213" spans="3:26" x14ac:dyDescent="0.25">
      <c r="C213" s="70">
        <v>1</v>
      </c>
      <c r="D213" s="78" t="str">
        <f>L205</f>
        <v>5,4</v>
      </c>
      <c r="E213" s="98">
        <v>0.56357528098983756</v>
      </c>
      <c r="F213" s="96">
        <f>MAX($AP$102, (1/AD98)^$D$116)</f>
        <v>2.9940119760479042E-4</v>
      </c>
      <c r="G213" s="96">
        <f>MAX($AP$102, (1/AE98)^$D$116)</f>
        <v>2.9940119760479042E-4</v>
      </c>
      <c r="H213" s="96">
        <f>MAX($AP$102, (1/AF98)^$D$116)</f>
        <v>2.9940119760479042E-4</v>
      </c>
      <c r="I213" s="95">
        <v>0</v>
      </c>
      <c r="J213" s="95">
        <v>0</v>
      </c>
      <c r="K213" s="117">
        <f>SUM(F213:H213)</f>
        <v>8.9820359281437125E-4</v>
      </c>
      <c r="L213" t="s">
        <v>278</v>
      </c>
      <c r="M213">
        <f>((1-$D$109)*H213)+$D$109*$AP$102</f>
        <v>2.9940119760479042E-4</v>
      </c>
      <c r="U213" s="101"/>
      <c r="V213" s="101"/>
      <c r="W213" s="101"/>
      <c r="X213" s="101"/>
      <c r="Y213" s="101"/>
    </row>
    <row r="214" spans="3:26" x14ac:dyDescent="0.25">
      <c r="C214" s="70">
        <v>2</v>
      </c>
      <c r="D214" s="78" t="str">
        <f t="shared" ref="D214:D217" si="12">L206</f>
        <v>1,5</v>
      </c>
      <c r="E214" s="98">
        <v>0.76287334913325766</v>
      </c>
      <c r="F214" s="95">
        <v>0</v>
      </c>
      <c r="G214" s="96">
        <f>MAX($AP$102, (1/AE99)^$D$116)</f>
        <v>2.9940119760479042E-4</v>
      </c>
      <c r="H214" s="96">
        <f>MAX($AP$102, (1/AF99)^$D$116)</f>
        <v>2.9940119760479042E-4</v>
      </c>
      <c r="I214" s="96">
        <f>MAX($AP$102, (1/AG99)^$D$116)</f>
        <v>2.9940119760479042E-4</v>
      </c>
      <c r="J214" s="95">
        <v>0</v>
      </c>
      <c r="K214" s="117">
        <f>SUM(F214:I214)</f>
        <v>8.9820359281437125E-4</v>
      </c>
      <c r="L214" t="s">
        <v>287</v>
      </c>
      <c r="M214">
        <f>((1-$D$109)*I214)+$D$109*$AP$102</f>
        <v>2.9940119760479042E-4</v>
      </c>
      <c r="U214" s="101"/>
      <c r="V214" s="101"/>
      <c r="W214" s="101"/>
      <c r="X214" s="101"/>
      <c r="Y214" s="101"/>
    </row>
    <row r="215" spans="3:26" x14ac:dyDescent="0.25">
      <c r="C215" s="70">
        <v>3</v>
      </c>
      <c r="D215" s="78" t="str">
        <f t="shared" si="12"/>
        <v>2,5</v>
      </c>
      <c r="E215" s="98">
        <v>0.57751875421877186</v>
      </c>
      <c r="F215" s="96">
        <f>MAX($AP$102, (1/AD99)^$D$116)</f>
        <v>2.9940119760479042E-4</v>
      </c>
      <c r="G215" s="95">
        <v>0</v>
      </c>
      <c r="H215" s="96">
        <f>MAX($AP$102, (1/AF99)^$D$116)</f>
        <v>2.9940119760479042E-4</v>
      </c>
      <c r="I215" s="96">
        <f>MAX($AP$102, (1/AG99)^$D$116)</f>
        <v>2.9940119760479042E-4</v>
      </c>
      <c r="J215" s="95">
        <v>0</v>
      </c>
      <c r="K215" s="117">
        <f>SUM(F215:I215)</f>
        <v>8.9820359281437125E-4</v>
      </c>
      <c r="L215" t="s">
        <v>286</v>
      </c>
      <c r="M215">
        <f>((1-$D$109)*I215)+$D$109*$AP$102</f>
        <v>2.9940119760479042E-4</v>
      </c>
      <c r="U215" s="101"/>
      <c r="V215" s="101"/>
      <c r="W215" s="101"/>
      <c r="X215" s="101"/>
      <c r="Y215" s="101"/>
    </row>
    <row r="216" spans="3:26" x14ac:dyDescent="0.25">
      <c r="C216" s="70">
        <v>4</v>
      </c>
      <c r="D216" s="78" t="str">
        <f t="shared" si="12"/>
        <v>3,5</v>
      </c>
      <c r="E216" s="120">
        <v>0.98455951862739954</v>
      </c>
      <c r="F216" s="96">
        <f>($AP$102^$D$115*(1/AD99)^$D$116)/$D$124</f>
        <v>1.8493324906788096E-3</v>
      </c>
      <c r="G216" s="96">
        <f>($AP$102^$D$115*(1/AE99)^$D$116)/$D$124</f>
        <v>3.9447502390070225E-4</v>
      </c>
      <c r="H216" s="95">
        <v>0</v>
      </c>
      <c r="I216" s="96">
        <f>($AP$102^$D$115*(1/AG99)^$D$116)/$D$124</f>
        <v>4.1963780898877708E-6</v>
      </c>
      <c r="J216" s="95">
        <v>0</v>
      </c>
      <c r="K216" s="117">
        <f>SUM(F216:I216)</f>
        <v>2.2480038926693995E-3</v>
      </c>
      <c r="L216" t="s">
        <v>288</v>
      </c>
      <c r="M216">
        <f>((1-$D$109)*I216)+$D$109*$AP$102</f>
        <v>4.1963780898877708E-6</v>
      </c>
      <c r="U216" s="101"/>
      <c r="V216" s="101"/>
      <c r="W216" s="101"/>
      <c r="X216" s="101"/>
      <c r="Y216" s="101"/>
    </row>
    <row r="217" spans="3:26" x14ac:dyDescent="0.25">
      <c r="C217" s="70">
        <v>5</v>
      </c>
      <c r="D217" s="78" t="str">
        <f t="shared" si="12"/>
        <v>4,5</v>
      </c>
      <c r="E217" s="98">
        <v>0.82006624751186186</v>
      </c>
      <c r="F217" s="96">
        <f>MAX($AP$102, (1/AD99)^$D$116)</f>
        <v>2.9940119760479042E-4</v>
      </c>
      <c r="G217" s="96">
        <f>MAX($AP$102, (1/AE99)^$D$116)</f>
        <v>2.9940119760479042E-4</v>
      </c>
      <c r="H217" s="96">
        <f>MAX($AP$102, (1/AF99)^$D$116)</f>
        <v>2.9940119760479042E-4</v>
      </c>
      <c r="I217" s="95">
        <v>0</v>
      </c>
      <c r="J217" s="95">
        <v>0</v>
      </c>
      <c r="K217" s="117">
        <f>SUM(F217:H217)</f>
        <v>8.9820359281437125E-4</v>
      </c>
      <c r="L217" t="s">
        <v>277</v>
      </c>
      <c r="M217">
        <f>((1-$D$109)*H217)+$D$109*$AP$102</f>
        <v>2.9940119760479042E-4</v>
      </c>
      <c r="U217" s="101"/>
      <c r="V217" s="101"/>
      <c r="W217" s="101"/>
      <c r="X217" s="101"/>
      <c r="Y217" s="101"/>
    </row>
    <row r="218" spans="3:26" x14ac:dyDescent="0.25">
      <c r="U218" s="101"/>
      <c r="V218" s="101"/>
      <c r="W218" s="101"/>
      <c r="X218" s="101"/>
      <c r="Y218" s="101"/>
    </row>
    <row r="219" spans="3:26" x14ac:dyDescent="0.25">
      <c r="C219" s="70" t="s">
        <v>156</v>
      </c>
      <c r="D219" s="70" t="s">
        <v>161</v>
      </c>
      <c r="F219" s="114">
        <v>1</v>
      </c>
      <c r="G219" s="114">
        <v>2</v>
      </c>
      <c r="H219" s="115">
        <v>3</v>
      </c>
      <c r="I219" s="116">
        <v>4</v>
      </c>
      <c r="J219" s="116">
        <v>5</v>
      </c>
      <c r="K219" t="s">
        <v>163</v>
      </c>
      <c r="L219" s="116"/>
      <c r="M219" t="s">
        <v>145</v>
      </c>
      <c r="U219" s="101"/>
      <c r="V219" s="101"/>
      <c r="W219" s="101"/>
      <c r="X219" s="101"/>
      <c r="Y219" s="101"/>
    </row>
    <row r="220" spans="3:26" x14ac:dyDescent="0.25">
      <c r="E220" t="s">
        <v>272</v>
      </c>
      <c r="F220" t="s">
        <v>273</v>
      </c>
      <c r="M220" t="s">
        <v>283</v>
      </c>
      <c r="O220" s="100" t="s">
        <v>183</v>
      </c>
      <c r="U220" s="101"/>
      <c r="V220" s="101"/>
      <c r="W220" s="101"/>
      <c r="X220" s="101"/>
      <c r="Y220" s="101"/>
      <c r="Z220" s="158" t="s">
        <v>308</v>
      </c>
    </row>
    <row r="221" spans="3:26" x14ac:dyDescent="0.25">
      <c r="C221" s="70">
        <v>1</v>
      </c>
      <c r="D221" s="78" t="str">
        <f>L213</f>
        <v>5,4,3</v>
      </c>
      <c r="E221" s="98">
        <v>0.54280378580333632</v>
      </c>
      <c r="F221" s="96">
        <f>MAX($AP$102, (1/AD97)^$D$116)</f>
        <v>2.9940119760479042E-4</v>
      </c>
      <c r="G221" s="96">
        <f>MAX($AP$102, (1/AE97)^$D$116)</f>
        <v>2.9940119760479042E-4</v>
      </c>
      <c r="H221" s="95">
        <v>0</v>
      </c>
      <c r="I221" s="95">
        <v>0</v>
      </c>
      <c r="J221" s="95">
        <v>0</v>
      </c>
      <c r="K221" s="117">
        <f>SUM(F221:H221)</f>
        <v>5.9880239520958083E-4</v>
      </c>
      <c r="L221" t="s">
        <v>280</v>
      </c>
      <c r="M221">
        <f>((1-$D$109)*G221)+$D$109*$AP$102</f>
        <v>2.9940119760479042E-4</v>
      </c>
      <c r="O221" t="s">
        <v>156</v>
      </c>
      <c r="P221" t="s">
        <v>184</v>
      </c>
      <c r="Q221" t="s">
        <v>237</v>
      </c>
      <c r="U221" s="101"/>
      <c r="V221" s="101"/>
      <c r="W221" s="101"/>
      <c r="X221" s="101"/>
      <c r="Y221" s="101"/>
      <c r="Z221">
        <v>0.43572128321593662</v>
      </c>
    </row>
    <row r="222" spans="3:26" x14ac:dyDescent="0.25">
      <c r="C222" s="70">
        <v>2</v>
      </c>
      <c r="D222" s="78" t="str">
        <f t="shared" ref="D222:D225" si="13">L214</f>
        <v>1,5,4</v>
      </c>
      <c r="E222" s="98">
        <v>0.3961226153481795</v>
      </c>
      <c r="F222" s="95">
        <v>0</v>
      </c>
      <c r="G222" s="96">
        <f>MAX($AP$102, (1/AE98)^$D$116)</f>
        <v>2.9940119760479042E-4</v>
      </c>
      <c r="H222" s="96">
        <f>MAX($AP$102, (1/AF98)^$D$116)</f>
        <v>2.9940119760479042E-4</v>
      </c>
      <c r="I222" s="95">
        <v>0</v>
      </c>
      <c r="J222" s="95">
        <v>0</v>
      </c>
      <c r="K222" s="117">
        <f>SUM(F222:H222)</f>
        <v>5.9880239520958083E-4</v>
      </c>
      <c r="L222" t="s">
        <v>290</v>
      </c>
      <c r="M222">
        <f>((1-$D$109)*H222)+$D$109*$AP$102</f>
        <v>2.9940119760479042E-4</v>
      </c>
      <c r="O222" s="96">
        <v>1</v>
      </c>
      <c r="P222" s="96" t="str">
        <f>L237</f>
        <v>5,4,3,2,1,5</v>
      </c>
      <c r="Q222" s="96">
        <f>AG99+AF98+AE97+AD96+AH95</f>
        <v>789</v>
      </c>
      <c r="U222" s="101"/>
      <c r="V222" s="101"/>
      <c r="W222" s="101"/>
      <c r="X222" s="101"/>
      <c r="Y222" s="101"/>
      <c r="Z222">
        <v>0.83330740557205907</v>
      </c>
    </row>
    <row r="223" spans="3:26" x14ac:dyDescent="0.25">
      <c r="C223" s="70">
        <v>3</v>
      </c>
      <c r="D223" s="78" t="str">
        <f t="shared" si="13"/>
        <v>2,5,4</v>
      </c>
      <c r="E223" s="98">
        <v>0.76358966491363034</v>
      </c>
      <c r="F223" s="96">
        <f>MAX($AP$102, (1/AD98)^$D$116)</f>
        <v>2.9940119760479042E-4</v>
      </c>
      <c r="G223" s="95">
        <v>0</v>
      </c>
      <c r="H223" s="96">
        <f>MAX($AP$102, (1/AF98)^$D$116)</f>
        <v>2.9940119760479042E-4</v>
      </c>
      <c r="I223" s="95">
        <v>0</v>
      </c>
      <c r="J223" s="95">
        <v>0</v>
      </c>
      <c r="K223" s="117">
        <f>SUM(F223:H223)</f>
        <v>5.9880239520958083E-4</v>
      </c>
      <c r="L223" t="s">
        <v>289</v>
      </c>
      <c r="M223">
        <f>((1-$D$109)*H223)+$D$109*$AP$102</f>
        <v>2.9940119760479042E-4</v>
      </c>
      <c r="O223" s="96">
        <v>2</v>
      </c>
      <c r="P223" s="96" t="str">
        <f t="shared" ref="P223:P226" si="14">L238</f>
        <v>1,5,4,3,2,1</v>
      </c>
      <c r="Q223" s="96">
        <f>AH95+AG99+AF98+AE97+AD96</f>
        <v>789</v>
      </c>
      <c r="U223" s="101"/>
      <c r="V223" s="101"/>
      <c r="W223" s="101"/>
      <c r="X223" s="101"/>
      <c r="Y223" s="101"/>
      <c r="Z223">
        <v>0.41903485785280115</v>
      </c>
    </row>
    <row r="224" spans="3:26" x14ac:dyDescent="0.25">
      <c r="C224" s="70">
        <v>4</v>
      </c>
      <c r="D224" s="78" t="str">
        <f t="shared" si="13"/>
        <v>3,5,4</v>
      </c>
      <c r="E224" s="121">
        <v>3.6140153781416884E-2</v>
      </c>
      <c r="F224" s="96">
        <f>($AP$102^$D$115*(1/AD98)^$D$116)/$D$124</f>
        <v>1.0231415630823189E-5</v>
      </c>
      <c r="G224" s="96">
        <f>($AP$102^$D$115*(1/AE98)^$D$116)/$D$124</f>
        <v>3.6997696078030407E-6</v>
      </c>
      <c r="H224" s="95">
        <v>0</v>
      </c>
      <c r="I224" s="95">
        <v>0</v>
      </c>
      <c r="J224" s="95">
        <v>0</v>
      </c>
      <c r="K224" s="117">
        <f>SUM(F224:G224)</f>
        <v>1.3931185238626229E-5</v>
      </c>
      <c r="L224" t="s">
        <v>291</v>
      </c>
      <c r="M224">
        <f>((1-$D$109)*G224)+$D$109*$AP$102</f>
        <v>3.6997696078030407E-6</v>
      </c>
      <c r="O224" s="95">
        <v>3</v>
      </c>
      <c r="P224" s="95" t="str">
        <f t="shared" si="14"/>
        <v>2,5,4,3,1,2</v>
      </c>
      <c r="Q224" s="95">
        <f>AH96+AG99+AF98+AD97+AE95</f>
        <v>737</v>
      </c>
      <c r="U224" s="101"/>
      <c r="V224" s="101"/>
      <c r="W224" s="101"/>
      <c r="X224" s="101"/>
      <c r="Y224" s="101"/>
      <c r="Z224">
        <v>0.82584595079446077</v>
      </c>
    </row>
    <row r="225" spans="3:26" x14ac:dyDescent="0.25">
      <c r="C225" s="70">
        <v>5</v>
      </c>
      <c r="D225" s="78" t="str">
        <f t="shared" si="13"/>
        <v>4,5,3</v>
      </c>
      <c r="E225" s="98">
        <v>0.25062413994127275</v>
      </c>
      <c r="F225" s="96">
        <f>MAX($AP$102, (1/AD97)^$D$116)</f>
        <v>2.9940119760479042E-4</v>
      </c>
      <c r="G225" s="96">
        <f>MAX($AP$102, (1/AE97)^$D$116)</f>
        <v>2.9940119760479042E-4</v>
      </c>
      <c r="H225" s="95">
        <v>0</v>
      </c>
      <c r="I225" s="95">
        <v>0</v>
      </c>
      <c r="J225" s="95">
        <v>0</v>
      </c>
      <c r="K225" s="117">
        <f>SUM(F225:G225)</f>
        <v>5.9880239520958083E-4</v>
      </c>
      <c r="L225" t="s">
        <v>279</v>
      </c>
      <c r="M225">
        <f>((1-$D$109)*G225)+$D$109*$AP$102</f>
        <v>2.9940119760479042E-4</v>
      </c>
      <c r="O225" s="96">
        <v>4</v>
      </c>
      <c r="P225" s="96" t="str">
        <f t="shared" si="14"/>
        <v>3,5,4,2,1,3</v>
      </c>
      <c r="Q225" s="96">
        <f>AH97+AG99+AE98+AD96+AF95</f>
        <v>1049</v>
      </c>
      <c r="U225" s="101"/>
      <c r="V225" s="101"/>
      <c r="W225" s="101"/>
      <c r="X225" s="101"/>
      <c r="Y225" s="101"/>
      <c r="Z225">
        <v>0.84681729602386446</v>
      </c>
    </row>
    <row r="226" spans="3:26" x14ac:dyDescent="0.25">
      <c r="O226" s="96">
        <v>5</v>
      </c>
      <c r="P226" s="96" t="str">
        <f t="shared" si="14"/>
        <v>4,5,3,2,1,4</v>
      </c>
      <c r="Q226" s="96">
        <f>AH98+AF99+AE97+AD96+AG95</f>
        <v>1085</v>
      </c>
      <c r="U226" s="101"/>
      <c r="V226" s="101"/>
      <c r="W226" s="101"/>
      <c r="X226" s="101"/>
      <c r="Y226" s="101"/>
    </row>
    <row r="227" spans="3:26" x14ac:dyDescent="0.25">
      <c r="C227" s="70" t="s">
        <v>156</v>
      </c>
      <c r="D227" s="70" t="s">
        <v>161</v>
      </c>
      <c r="F227" s="114">
        <v>1</v>
      </c>
      <c r="G227" s="114">
        <v>2</v>
      </c>
      <c r="H227" s="115">
        <v>3</v>
      </c>
      <c r="I227" s="116">
        <v>4</v>
      </c>
      <c r="J227" s="116">
        <v>5</v>
      </c>
      <c r="K227" t="s">
        <v>163</v>
      </c>
      <c r="L227" s="116"/>
      <c r="M227" t="s">
        <v>145</v>
      </c>
      <c r="U227" s="101"/>
      <c r="V227" s="101"/>
      <c r="W227" s="101"/>
      <c r="X227" s="101"/>
      <c r="Y227" s="101"/>
    </row>
    <row r="228" spans="3:26" x14ac:dyDescent="0.25">
      <c r="E228" t="s">
        <v>272</v>
      </c>
      <c r="F228" t="s">
        <v>273</v>
      </c>
      <c r="M228" t="s">
        <v>283</v>
      </c>
      <c r="U228" s="101"/>
      <c r="V228" s="101"/>
      <c r="W228" s="101"/>
      <c r="X228" s="101"/>
      <c r="Y228" s="101"/>
    </row>
    <row r="229" spans="3:26" x14ac:dyDescent="0.25">
      <c r="C229" s="70">
        <v>1</v>
      </c>
      <c r="D229" s="78" t="str">
        <f>L221</f>
        <v>5,4,3,2</v>
      </c>
      <c r="E229" s="98">
        <v>9.6278105017816196E-2</v>
      </c>
      <c r="F229" s="96">
        <f>MAX($AP$102, (1/AD96)^$D$116)</f>
        <v>2.9940119760479042E-4</v>
      </c>
      <c r="G229" s="95">
        <v>0</v>
      </c>
      <c r="H229" s="95">
        <v>0</v>
      </c>
      <c r="I229" s="95">
        <v>0</v>
      </c>
      <c r="J229" s="95">
        <v>0</v>
      </c>
      <c r="K229" s="117">
        <f>SUM(F229)</f>
        <v>2.9940119760479042E-4</v>
      </c>
      <c r="L229" t="s">
        <v>282</v>
      </c>
      <c r="M229">
        <f>((1-$D$109)*F229)+$D$109*$AP$102</f>
        <v>2.9940119760479042E-4</v>
      </c>
      <c r="U229" s="101"/>
      <c r="V229" s="101"/>
      <c r="W229" s="101"/>
      <c r="X229" s="101"/>
      <c r="Y229" s="101"/>
    </row>
    <row r="230" spans="3:26" x14ac:dyDescent="0.25">
      <c r="C230" s="70">
        <v>2</v>
      </c>
      <c r="D230" s="78" t="str">
        <f t="shared" ref="D230:D233" si="15">L222</f>
        <v>1,5,4,3</v>
      </c>
      <c r="E230" s="98">
        <v>0.77192662616498142</v>
      </c>
      <c r="F230" s="95">
        <v>0</v>
      </c>
      <c r="G230" s="96">
        <f>MAX($AP$102, (1/AE97)^$D$116)</f>
        <v>2.9940119760479042E-4</v>
      </c>
      <c r="H230" s="95">
        <v>0</v>
      </c>
      <c r="I230" s="95">
        <v>0</v>
      </c>
      <c r="J230" s="95">
        <v>0</v>
      </c>
      <c r="K230" s="117">
        <f>SUM(F230:G230)</f>
        <v>2.9940119760479042E-4</v>
      </c>
      <c r="L230" t="s">
        <v>293</v>
      </c>
      <c r="M230">
        <f>((1-$D$109)*G230)+$D$109*$AP$102</f>
        <v>2.9940119760479042E-4</v>
      </c>
      <c r="U230" s="101"/>
      <c r="V230" s="101"/>
      <c r="W230" s="101"/>
      <c r="X230" s="101"/>
      <c r="Y230" s="101"/>
    </row>
    <row r="231" spans="3:26" x14ac:dyDescent="0.25">
      <c r="C231" s="70">
        <v>3</v>
      </c>
      <c r="D231" s="78" t="str">
        <f t="shared" si="15"/>
        <v>2,5,4,3</v>
      </c>
      <c r="E231" s="98">
        <v>0.32416745272728853</v>
      </c>
      <c r="F231" s="96">
        <f>MAX($AP$102, (1/AD97)^$D$116)</f>
        <v>2.9940119760479042E-4</v>
      </c>
      <c r="G231" s="95">
        <v>0</v>
      </c>
      <c r="H231" s="95">
        <v>0</v>
      </c>
      <c r="I231" s="95">
        <v>0</v>
      </c>
      <c r="J231" s="95">
        <v>0</v>
      </c>
      <c r="K231" s="117">
        <f>SUM(F231)</f>
        <v>2.9940119760479042E-4</v>
      </c>
      <c r="L231" t="s">
        <v>292</v>
      </c>
      <c r="M231">
        <f>((1-$D$109)*F231)+$D$109*$AP$102</f>
        <v>2.9940119760479042E-4</v>
      </c>
      <c r="U231" s="101"/>
      <c r="V231" s="101"/>
      <c r="W231" s="101"/>
      <c r="X231" s="101"/>
      <c r="Y231" s="101"/>
    </row>
    <row r="232" spans="3:26" x14ac:dyDescent="0.25">
      <c r="C232" s="70">
        <v>4</v>
      </c>
      <c r="D232" s="78" t="str">
        <f t="shared" si="15"/>
        <v>3,5,4,2</v>
      </c>
      <c r="E232" s="121">
        <v>0.66394398228513984</v>
      </c>
      <c r="F232" s="96">
        <f>($AP$102^$D$115*(1/AD96)^$D$116)/$D$124</f>
        <v>3.0289026248930056E-5</v>
      </c>
      <c r="G232" s="95">
        <v>0</v>
      </c>
      <c r="H232" s="95">
        <v>0</v>
      </c>
      <c r="I232" s="95">
        <v>0</v>
      </c>
      <c r="J232" s="95">
        <v>0</v>
      </c>
      <c r="K232" s="117">
        <f>SUM(F232)</f>
        <v>3.0289026248930056E-5</v>
      </c>
      <c r="L232" t="s">
        <v>294</v>
      </c>
      <c r="M232">
        <f>((1-$D$109)*F232)+$D$109*$AP$102</f>
        <v>3.0289026248930056E-5</v>
      </c>
      <c r="U232" s="101"/>
      <c r="V232" s="101"/>
      <c r="W232" s="101"/>
      <c r="X232" s="101"/>
      <c r="Y232" s="101"/>
    </row>
    <row r="233" spans="3:26" x14ac:dyDescent="0.25">
      <c r="C233" s="70">
        <v>5</v>
      </c>
      <c r="D233" s="78" t="str">
        <f t="shared" si="15"/>
        <v>4,5,3,2</v>
      </c>
      <c r="E233" s="98">
        <v>6.9428600753336234E-3</v>
      </c>
      <c r="F233" s="96">
        <f>MAX($AP$102, (1/AD96)^$D$116)</f>
        <v>2.9940119760479042E-4</v>
      </c>
      <c r="G233" s="95">
        <v>0</v>
      </c>
      <c r="H233" s="95">
        <v>0</v>
      </c>
      <c r="I233" s="95">
        <v>0</v>
      </c>
      <c r="J233" s="95">
        <v>0</v>
      </c>
      <c r="K233" s="117">
        <f>SUM(F233)</f>
        <v>2.9940119760479042E-4</v>
      </c>
      <c r="L233" t="s">
        <v>281</v>
      </c>
      <c r="M233">
        <f>((1-$D$109)*F233)+$D$109*$AP$102</f>
        <v>2.9940119760479042E-4</v>
      </c>
      <c r="U233" s="101"/>
      <c r="V233" s="101"/>
      <c r="W233" s="101"/>
      <c r="X233" s="101"/>
      <c r="Y233" s="101"/>
    </row>
    <row r="234" spans="3:26" x14ac:dyDescent="0.25">
      <c r="U234" s="101"/>
      <c r="V234" s="101"/>
      <c r="W234" s="101"/>
      <c r="X234" s="101"/>
      <c r="Y234" s="101"/>
    </row>
    <row r="235" spans="3:26" x14ac:dyDescent="0.25">
      <c r="C235" s="70" t="s">
        <v>156</v>
      </c>
      <c r="D235" s="70" t="s">
        <v>161</v>
      </c>
      <c r="F235" s="114">
        <v>1</v>
      </c>
      <c r="G235" s="114">
        <v>2</v>
      </c>
      <c r="H235" s="115">
        <v>3</v>
      </c>
      <c r="I235" s="116">
        <v>4</v>
      </c>
      <c r="J235" s="116">
        <v>5</v>
      </c>
      <c r="K235" t="s">
        <v>163</v>
      </c>
      <c r="L235" s="116"/>
      <c r="M235" t="s">
        <v>145</v>
      </c>
      <c r="U235" s="101"/>
      <c r="V235" s="101"/>
      <c r="W235" s="101"/>
      <c r="X235" s="101"/>
      <c r="Y235" s="101"/>
    </row>
    <row r="236" spans="3:26" x14ac:dyDescent="0.25">
      <c r="E236" t="s">
        <v>272</v>
      </c>
      <c r="F236" t="s">
        <v>273</v>
      </c>
      <c r="M236" t="s">
        <v>283</v>
      </c>
      <c r="U236" s="101"/>
      <c r="V236" s="101"/>
      <c r="W236" s="101"/>
      <c r="X236" s="101"/>
      <c r="Y236" s="101"/>
    </row>
    <row r="237" spans="3:26" x14ac:dyDescent="0.25">
      <c r="C237" s="70">
        <v>1</v>
      </c>
      <c r="D237" s="78" t="str">
        <f>L229</f>
        <v>5,4,3,2,1</v>
      </c>
      <c r="E237" s="120">
        <v>0.90906597944001144</v>
      </c>
      <c r="F237" s="95">
        <v>0</v>
      </c>
      <c r="G237" s="95">
        <v>0</v>
      </c>
      <c r="H237" s="95">
        <v>0</v>
      </c>
      <c r="I237" s="95">
        <v>0</v>
      </c>
      <c r="J237" s="96">
        <f>($AP$102^$D$115*(1/AH95)^$D$116)/$D$122</f>
        <v>2.202435804573613E-3</v>
      </c>
      <c r="K237" s="117">
        <f>SUM(F237:J237)</f>
        <v>2.202435804573613E-3</v>
      </c>
      <c r="L237" t="s">
        <v>298</v>
      </c>
      <c r="M237">
        <f>((1-$D$109)*J237)+$D$109*$AP$102</f>
        <v>2.202435804573613E-3</v>
      </c>
      <c r="U237" s="101"/>
      <c r="V237" s="101"/>
      <c r="W237" s="101"/>
      <c r="X237" s="101"/>
      <c r="Y237" s="101"/>
    </row>
    <row r="238" spans="3:26" x14ac:dyDescent="0.25">
      <c r="C238" s="70">
        <v>2</v>
      </c>
      <c r="D238" s="78" t="str">
        <f t="shared" ref="D238:D241" si="16">L230</f>
        <v>1,5,4,3,2</v>
      </c>
      <c r="E238" s="98">
        <v>0.89917772451561084</v>
      </c>
      <c r="F238" s="96">
        <f>MAX($AP$102, (1/AD96)^$D$116)</f>
        <v>2.9940119760479042E-4</v>
      </c>
      <c r="G238" s="95">
        <v>0</v>
      </c>
      <c r="H238" s="95">
        <v>0</v>
      </c>
      <c r="I238" s="95">
        <v>0</v>
      </c>
      <c r="J238" s="95">
        <v>0</v>
      </c>
      <c r="K238" s="117">
        <f>SUM(F238:F238)</f>
        <v>2.9940119760479042E-4</v>
      </c>
      <c r="L238" t="s">
        <v>296</v>
      </c>
      <c r="M238">
        <f>((1-$D$109)*F238)+$D$109*$AP$102</f>
        <v>2.9940119760479042E-4</v>
      </c>
      <c r="U238" s="101"/>
      <c r="V238" s="101"/>
      <c r="W238" s="101"/>
      <c r="X238" s="101"/>
      <c r="Y238" s="101"/>
    </row>
    <row r="239" spans="3:26" x14ac:dyDescent="0.25">
      <c r="C239" s="70">
        <v>3</v>
      </c>
      <c r="D239" s="78" t="str">
        <f t="shared" si="16"/>
        <v>2,5,4,3,1</v>
      </c>
      <c r="E239" s="98">
        <v>0.84423733033639281</v>
      </c>
      <c r="F239" s="95">
        <v>0</v>
      </c>
      <c r="G239" s="96">
        <f>MAX($AP$102, (1/AE95)^$D$116)</f>
        <v>2.9940119760479042E-4</v>
      </c>
      <c r="H239" s="95">
        <v>0</v>
      </c>
      <c r="I239" s="95">
        <v>0</v>
      </c>
      <c r="J239" s="95">
        <v>0</v>
      </c>
      <c r="K239" s="117">
        <f>SUM(F239:G239)</f>
        <v>2.9940119760479042E-4</v>
      </c>
      <c r="L239" t="s">
        <v>295</v>
      </c>
      <c r="M239">
        <f>((1-$D$109)*G239)+$D$109*$AP$102</f>
        <v>2.9940119760479042E-4</v>
      </c>
      <c r="U239" s="101"/>
      <c r="V239" s="101"/>
      <c r="W239" s="101"/>
      <c r="X239" s="101"/>
      <c r="Y239" s="101"/>
    </row>
    <row r="240" spans="3:26" x14ac:dyDescent="0.25">
      <c r="C240" s="70">
        <v>4</v>
      </c>
      <c r="D240" s="78" t="str">
        <f t="shared" si="16"/>
        <v>3,5,4,2,1</v>
      </c>
      <c r="E240" s="121">
        <v>0.47305526169421352</v>
      </c>
      <c r="F240" s="95">
        <v>0</v>
      </c>
      <c r="G240" s="95">
        <v>0</v>
      </c>
      <c r="H240" s="96">
        <f>MAX($AP$102, (1/AF95)^$D$116)</f>
        <v>2.9940119760479042E-4</v>
      </c>
      <c r="I240" s="95">
        <v>0</v>
      </c>
      <c r="J240" s="95">
        <v>0</v>
      </c>
      <c r="K240" s="117">
        <f>SUM(F240:H240)</f>
        <v>2.9940119760479042E-4</v>
      </c>
      <c r="L240" t="s">
        <v>299</v>
      </c>
      <c r="M240">
        <f>((1-$D$109)*H240)+$D$109*$AP$102</f>
        <v>2.9940119760479042E-4</v>
      </c>
      <c r="U240" s="101"/>
      <c r="V240" s="101"/>
      <c r="W240" s="101"/>
      <c r="X240" s="101"/>
      <c r="Y240" s="101"/>
    </row>
    <row r="241" spans="1:25" x14ac:dyDescent="0.25">
      <c r="C241" s="70">
        <v>5</v>
      </c>
      <c r="D241" s="78" t="str">
        <f t="shared" si="16"/>
        <v>4,5,3,2,1</v>
      </c>
      <c r="E241" s="98">
        <v>0.14555636283710538</v>
      </c>
      <c r="F241" s="95">
        <v>0</v>
      </c>
      <c r="G241" s="95">
        <v>0</v>
      </c>
      <c r="H241" s="95">
        <v>0</v>
      </c>
      <c r="I241" s="96">
        <f>MAX($AP$102, (1/AG95)^$D$116)</f>
        <v>2.9940119760479042E-4</v>
      </c>
      <c r="J241" s="95">
        <v>0</v>
      </c>
      <c r="K241" s="117">
        <f>SUM(F241:I241)</f>
        <v>2.9940119760479042E-4</v>
      </c>
      <c r="L241" t="s">
        <v>297</v>
      </c>
      <c r="M241">
        <f>((1-$D$109)*I241)+$D$109*$AP$102</f>
        <v>2.9940119760479042E-4</v>
      </c>
      <c r="U241" s="101"/>
      <c r="V241" s="101"/>
      <c r="W241" s="101"/>
      <c r="X241" s="101"/>
      <c r="Y241" s="101"/>
    </row>
    <row r="242" spans="1:25" x14ac:dyDescent="0.25">
      <c r="C242" s="101"/>
      <c r="D242" s="101"/>
      <c r="E242" s="101"/>
      <c r="F242" s="101"/>
      <c r="G242" s="101"/>
      <c r="U242" s="101"/>
      <c r="V242" s="101"/>
      <c r="W242" s="101"/>
      <c r="X242" s="101"/>
      <c r="Y242" s="101"/>
    </row>
    <row r="243" spans="1:25" x14ac:dyDescent="0.25">
      <c r="A243" s="101"/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</row>
    <row r="244" spans="1:25" x14ac:dyDescent="0.25">
      <c r="A244" s="101"/>
      <c r="C244" s="119" t="s">
        <v>255</v>
      </c>
      <c r="S244" s="101"/>
      <c r="T244" s="101"/>
      <c r="U244" s="101"/>
      <c r="V244" s="101"/>
      <c r="W244" s="101"/>
      <c r="X244" s="101"/>
      <c r="Y244" s="101"/>
    </row>
    <row r="245" spans="1:25" x14ac:dyDescent="0.25">
      <c r="A245" s="101"/>
      <c r="C245" s="70" t="s">
        <v>156</v>
      </c>
      <c r="D245" s="70" t="s">
        <v>161</v>
      </c>
      <c r="F245" s="114">
        <v>1</v>
      </c>
      <c r="G245" s="114">
        <v>2</v>
      </c>
      <c r="H245" s="115">
        <v>3</v>
      </c>
      <c r="I245" s="116">
        <v>4</v>
      </c>
      <c r="J245" s="116">
        <v>5</v>
      </c>
      <c r="K245" t="s">
        <v>163</v>
      </c>
      <c r="L245" s="116"/>
      <c r="M245" t="s">
        <v>145</v>
      </c>
      <c r="S245" s="101"/>
      <c r="T245" s="101"/>
      <c r="U245" s="101"/>
      <c r="V245" s="101"/>
      <c r="W245" s="101"/>
      <c r="X245" s="101"/>
      <c r="Y245" s="101"/>
    </row>
    <row r="246" spans="1:25" x14ac:dyDescent="0.25">
      <c r="A246" s="101"/>
      <c r="E246" t="s">
        <v>272</v>
      </c>
      <c r="F246" t="s">
        <v>273</v>
      </c>
      <c r="M246" t="s">
        <v>283</v>
      </c>
      <c r="S246" s="101"/>
      <c r="T246" s="101"/>
      <c r="U246" s="101"/>
      <c r="V246" s="101"/>
      <c r="W246" s="101"/>
      <c r="X246" s="101"/>
      <c r="Y246" s="101"/>
    </row>
    <row r="247" spans="1:25" x14ac:dyDescent="0.25">
      <c r="A247" s="101"/>
      <c r="C247" s="70">
        <v>1</v>
      </c>
      <c r="D247" s="78">
        <v>3</v>
      </c>
      <c r="E247" s="98">
        <v>0.84316255170079579</v>
      </c>
      <c r="F247" s="96">
        <f>MAX($AP$102, (1/AD97)^$D$116)</f>
        <v>2.9940119760479042E-4</v>
      </c>
      <c r="G247" s="96">
        <f>MAX($AP$102, (1/AE97)^$D$116)</f>
        <v>2.9940119760479042E-4</v>
      </c>
      <c r="H247" s="95">
        <v>0</v>
      </c>
      <c r="I247" s="96">
        <f>MAX($AP$102, (1/AG97)^$D$116)</f>
        <v>2.9940119760479042E-4</v>
      </c>
      <c r="J247" s="96">
        <f>MAX($AP$102, (1/AH97)^$D$116)</f>
        <v>2.9940119760479042E-4</v>
      </c>
      <c r="K247" s="117">
        <f>SUM(F247:J247)</f>
        <v>1.1976047904191617E-3</v>
      </c>
      <c r="L247" t="s">
        <v>191</v>
      </c>
      <c r="M247">
        <f>((1-$D$109)*J247)+$D$109*$AP$102</f>
        <v>2.9940119760479042E-4</v>
      </c>
      <c r="S247" s="101"/>
      <c r="T247" s="101"/>
      <c r="U247" s="101"/>
      <c r="V247" s="101"/>
      <c r="W247" s="101"/>
      <c r="X247" s="101"/>
      <c r="Y247" s="101"/>
    </row>
    <row r="248" spans="1:25" x14ac:dyDescent="0.25">
      <c r="A248" s="101"/>
      <c r="C248" s="70">
        <v>2</v>
      </c>
      <c r="D248" s="78">
        <v>5</v>
      </c>
      <c r="E248" s="98">
        <v>0.48024411180289195</v>
      </c>
      <c r="F248" s="96">
        <f>MAX($AP$102, (1/AD99)^$D$116)</f>
        <v>2.9940119760479042E-4</v>
      </c>
      <c r="G248" s="96">
        <f>MAX($AP$102, (1/AE99)^$D$116)</f>
        <v>2.9940119760479042E-4</v>
      </c>
      <c r="H248" s="96">
        <f>MAX($AP$102, (1/AF99)^$D$116)</f>
        <v>2.9940119760479042E-4</v>
      </c>
      <c r="I248" s="96">
        <f>MAX($AP$102, (1/AG99)^$D$116)</f>
        <v>2.9940119760479042E-4</v>
      </c>
      <c r="J248" s="95">
        <v>0</v>
      </c>
      <c r="K248" s="117">
        <f>SUM(F248:I248)</f>
        <v>1.1976047904191617E-3</v>
      </c>
      <c r="L248" t="s">
        <v>276</v>
      </c>
      <c r="M248">
        <f>((1-$D$109)*K248)+$D$109*$AP$102</f>
        <v>1.1976047904191617E-3</v>
      </c>
      <c r="S248" s="101"/>
      <c r="T248" s="101"/>
      <c r="U248" s="101"/>
      <c r="V248" s="101"/>
      <c r="W248" s="101"/>
      <c r="X248" s="101"/>
      <c r="Y248" s="101"/>
    </row>
    <row r="249" spans="1:25" x14ac:dyDescent="0.25">
      <c r="A249" s="101"/>
      <c r="C249" s="70">
        <v>3</v>
      </c>
      <c r="D249" s="78">
        <v>2</v>
      </c>
      <c r="E249" s="98">
        <v>0.18379317062162903</v>
      </c>
      <c r="F249" s="96">
        <f>MAX($AP$102, (1/AD96)^$D$116)</f>
        <v>2.9940119760479042E-4</v>
      </c>
      <c r="G249" s="95">
        <v>0</v>
      </c>
      <c r="H249" s="96">
        <f>MAX($AP$102, (1/AF96)^$D$116)</f>
        <v>2.9940119760479042E-4</v>
      </c>
      <c r="I249" s="96">
        <f>MAX($AP$102, (1/AG96)^$D$116)</f>
        <v>2.9940119760479042E-4</v>
      </c>
      <c r="J249" s="96">
        <f>MAX($AP$102, (1/AH96)^$D$116)</f>
        <v>2.9940119760479042E-4</v>
      </c>
      <c r="K249" s="117">
        <f>SUM(F249:J249)</f>
        <v>1.1976047904191617E-3</v>
      </c>
      <c r="L249" t="s">
        <v>189</v>
      </c>
      <c r="M249">
        <f>((1-$D$109)*J249)+$D$109*$AP$102</f>
        <v>2.9940119760479042E-4</v>
      </c>
      <c r="S249" s="101"/>
      <c r="T249" s="101"/>
      <c r="U249" s="101"/>
      <c r="V249" s="101"/>
      <c r="W249" s="101"/>
      <c r="X249" s="101"/>
      <c r="Y249" s="101"/>
    </row>
    <row r="250" spans="1:25" x14ac:dyDescent="0.25">
      <c r="A250" s="101"/>
      <c r="C250" s="70">
        <v>4</v>
      </c>
      <c r="D250" s="78">
        <v>1</v>
      </c>
      <c r="E250" s="98">
        <v>0.20403517491284473</v>
      </c>
      <c r="F250" s="95">
        <v>0</v>
      </c>
      <c r="G250" s="96">
        <f>MAX($AP$102, (1/AE95)^$D$116)</f>
        <v>2.9940119760479042E-4</v>
      </c>
      <c r="H250" s="96">
        <f>MAX($AP$102, (1/AF95)^$D$116)</f>
        <v>2.9940119760479042E-4</v>
      </c>
      <c r="I250" s="96">
        <f>MAX($AP$102, (1/AG95)^$D$116)</f>
        <v>2.9940119760479042E-4</v>
      </c>
      <c r="J250" s="96">
        <f>MAX($AP$102, (1/AH95)^$D$116)</f>
        <v>2.9940119760479042E-4</v>
      </c>
      <c r="K250" s="117">
        <f>SUM(F250:J250)</f>
        <v>1.1976047904191617E-3</v>
      </c>
      <c r="L250" t="s">
        <v>187</v>
      </c>
      <c r="M250">
        <f>((1-$D$109)*J250)+$D$109*$AP$102</f>
        <v>2.9940119760479042E-4</v>
      </c>
      <c r="S250" s="101"/>
      <c r="T250" s="101"/>
    </row>
    <row r="251" spans="1:25" x14ac:dyDescent="0.25">
      <c r="A251" s="101"/>
      <c r="C251" s="70">
        <v>5</v>
      </c>
      <c r="D251" s="78">
        <v>4</v>
      </c>
      <c r="E251" s="98">
        <v>0.11218806023372063</v>
      </c>
      <c r="F251" s="96">
        <f>MAX($AP$102, (1/AD98)^$D$116)</f>
        <v>2.9940119760479042E-4</v>
      </c>
      <c r="G251" s="96">
        <f>MAX($AP$102, (1/AE98)^$D$116)</f>
        <v>2.9940119760479042E-4</v>
      </c>
      <c r="H251" s="96">
        <f>MAX($AP$102, (1/AF98)^$D$116)</f>
        <v>2.9940119760479042E-4</v>
      </c>
      <c r="I251" s="95">
        <v>0</v>
      </c>
      <c r="J251" s="96">
        <f>MAX($AP$102, (1/AH98)^$D$116)</f>
        <v>2.9940119760479042E-4</v>
      </c>
      <c r="K251" s="117">
        <f>SUM(F251:J251)</f>
        <v>1.1976047904191617E-3</v>
      </c>
      <c r="L251" t="s">
        <v>192</v>
      </c>
      <c r="M251">
        <f>((1-$D$109)*J251)+$D$109*$AP$102</f>
        <v>2.9940119760479042E-4</v>
      </c>
      <c r="S251" s="101"/>
      <c r="T251" s="101"/>
    </row>
    <row r="252" spans="1:25" x14ac:dyDescent="0.25">
      <c r="A252" s="101"/>
      <c r="S252" s="101"/>
      <c r="T252" s="101"/>
    </row>
    <row r="253" spans="1:25" x14ac:dyDescent="0.25">
      <c r="A253" s="101"/>
      <c r="C253" s="70" t="s">
        <v>156</v>
      </c>
      <c r="D253" s="70" t="s">
        <v>161</v>
      </c>
      <c r="F253" s="114">
        <v>1</v>
      </c>
      <c r="G253" s="114">
        <v>2</v>
      </c>
      <c r="H253" s="115">
        <v>3</v>
      </c>
      <c r="I253" s="116">
        <v>4</v>
      </c>
      <c r="J253" s="116">
        <v>5</v>
      </c>
      <c r="K253" t="s">
        <v>163</v>
      </c>
      <c r="L253" s="116"/>
      <c r="M253" t="s">
        <v>145</v>
      </c>
      <c r="S253" s="101"/>
      <c r="T253" s="101"/>
    </row>
    <row r="254" spans="1:25" x14ac:dyDescent="0.25">
      <c r="A254" s="101"/>
      <c r="E254" t="s">
        <v>272</v>
      </c>
      <c r="F254" t="s">
        <v>273</v>
      </c>
      <c r="M254" t="s">
        <v>283</v>
      </c>
      <c r="S254" s="101"/>
      <c r="T254" s="101"/>
    </row>
    <row r="255" spans="1:25" x14ac:dyDescent="0.25">
      <c r="A255" s="101"/>
      <c r="C255" s="70">
        <v>1</v>
      </c>
      <c r="D255" s="78" t="str">
        <f>L247</f>
        <v>3,5</v>
      </c>
      <c r="E255" s="121">
        <v>0.73305713695221253</v>
      </c>
      <c r="F255" s="96">
        <f>MAX($AP$102, (1/AD99)^$D$116)</f>
        <v>2.9940119760479042E-4</v>
      </c>
      <c r="G255" s="96">
        <f>MAX($AP$102, (1/AE99)^$D$116)</f>
        <v>2.9940119760479042E-4</v>
      </c>
      <c r="H255" s="95">
        <v>0</v>
      </c>
      <c r="I255" s="96">
        <f>MAX($AP$102, (1/AG99)^$D$116)</f>
        <v>2.9940119760479042E-4</v>
      </c>
      <c r="J255" s="95">
        <v>0</v>
      </c>
      <c r="K255" s="117">
        <f>SUM(F255:I255)</f>
        <v>8.9820359281437125E-4</v>
      </c>
      <c r="L255" t="s">
        <v>288</v>
      </c>
      <c r="M255">
        <f>((1-$D$109)*I255)+$D$109*$AP$102</f>
        <v>2.9940119760479042E-4</v>
      </c>
      <c r="S255" s="101"/>
      <c r="T255" s="101"/>
    </row>
    <row r="256" spans="1:25" x14ac:dyDescent="0.25">
      <c r="A256" s="101"/>
      <c r="C256" s="70">
        <v>2</v>
      </c>
      <c r="D256" s="78" t="str">
        <f t="shared" ref="D256:D259" si="17">L248</f>
        <v>5,4</v>
      </c>
      <c r="E256" s="121">
        <v>0.70939829316247849</v>
      </c>
      <c r="F256" s="96">
        <f>MAX($AP$102, (1/AD98)^$D$116)</f>
        <v>2.9940119760479042E-4</v>
      </c>
      <c r="G256" s="96">
        <f>MAX($AP$102, (1/AE98)^$D$116)</f>
        <v>2.9940119760479042E-4</v>
      </c>
      <c r="H256" s="96">
        <f>MAX($AP$102, (1/AF98)^$D$116)</f>
        <v>2.9940119760479042E-4</v>
      </c>
      <c r="I256" s="95">
        <v>0</v>
      </c>
      <c r="J256" s="95">
        <v>0</v>
      </c>
      <c r="K256" s="117">
        <f>SUM(F256:H256)</f>
        <v>8.9820359281437125E-4</v>
      </c>
      <c r="L256" t="s">
        <v>278</v>
      </c>
      <c r="M256">
        <f>((1-$D$109)*H256)+$D$109*$AP$102</f>
        <v>2.9940119760479042E-4</v>
      </c>
      <c r="S256" s="101"/>
      <c r="T256" s="101"/>
    </row>
    <row r="257" spans="1:20" x14ac:dyDescent="0.25">
      <c r="A257" s="101"/>
      <c r="C257" s="70">
        <v>3</v>
      </c>
      <c r="D257" s="78" t="str">
        <f t="shared" si="17"/>
        <v>2,5</v>
      </c>
      <c r="E257" s="121">
        <v>0.43653872493529078</v>
      </c>
      <c r="F257" s="96">
        <f>MAX($AP$102, (1/AD99)^$D$116)</f>
        <v>2.9940119760479042E-4</v>
      </c>
      <c r="G257" s="95">
        <v>0</v>
      </c>
      <c r="H257" s="96">
        <f>MAX($AP$102, (1/AF99)^$D$116)</f>
        <v>2.9940119760479042E-4</v>
      </c>
      <c r="I257" s="96">
        <f>MAX($AP$102, (1/AG99)^$D$116)</f>
        <v>2.9940119760479042E-4</v>
      </c>
      <c r="J257" s="95">
        <v>0</v>
      </c>
      <c r="K257" s="117">
        <f>SUM(F257:I257)</f>
        <v>8.9820359281437125E-4</v>
      </c>
      <c r="L257" t="s">
        <v>286</v>
      </c>
      <c r="M257">
        <f>((1-$D$109)*I257)+$D$109*$AP$102</f>
        <v>2.9940119760479042E-4</v>
      </c>
      <c r="S257" s="101"/>
      <c r="T257" s="101"/>
    </row>
    <row r="258" spans="1:20" x14ac:dyDescent="0.25">
      <c r="A258" s="101"/>
      <c r="C258" s="70">
        <v>4</v>
      </c>
      <c r="D258" s="78" t="str">
        <f t="shared" si="17"/>
        <v>1,5</v>
      </c>
      <c r="E258" s="121">
        <v>0.32210828521972767</v>
      </c>
      <c r="F258" s="95">
        <v>0</v>
      </c>
      <c r="G258" s="96">
        <f>MAX($AP$102, (1/AE99)^$D$116)</f>
        <v>2.9940119760479042E-4</v>
      </c>
      <c r="H258" s="96">
        <f>MAX($AP$102, (1/AF99)^$D$116)</f>
        <v>2.9940119760479042E-4</v>
      </c>
      <c r="I258" s="96">
        <f>MAX($AP$102, (1/AG99)^$D$116)</f>
        <v>2.9940119760479042E-4</v>
      </c>
      <c r="J258" s="95">
        <v>0</v>
      </c>
      <c r="K258" s="117">
        <f>SUM(F258:I258)</f>
        <v>8.9820359281437125E-4</v>
      </c>
      <c r="L258" t="s">
        <v>287</v>
      </c>
      <c r="M258">
        <f>((1-$D$109)*I258)+$D$109*$AP$102</f>
        <v>2.9940119760479042E-4</v>
      </c>
      <c r="S258" s="101"/>
      <c r="T258" s="101"/>
    </row>
    <row r="259" spans="1:20" x14ac:dyDescent="0.25">
      <c r="A259" s="101"/>
      <c r="C259" s="70">
        <v>5</v>
      </c>
      <c r="D259" s="78" t="str">
        <f t="shared" si="17"/>
        <v>4,5</v>
      </c>
      <c r="E259" s="121">
        <v>0.82413996785560706</v>
      </c>
      <c r="F259" s="96">
        <f>MAX($AP$102, (1/AD99)^$D$116)</f>
        <v>2.9940119760479042E-4</v>
      </c>
      <c r="G259" s="96">
        <f>MAX($AP$102, (1/AE99)^$D$116)</f>
        <v>2.9940119760479042E-4</v>
      </c>
      <c r="H259" s="96">
        <f>MAX($AP$102, (1/AF99)^$D$116)</f>
        <v>2.9940119760479042E-4</v>
      </c>
      <c r="I259" s="95">
        <v>0</v>
      </c>
      <c r="J259" s="95">
        <v>0</v>
      </c>
      <c r="K259" s="117">
        <f>SUM(F259:H259)</f>
        <v>8.9820359281437125E-4</v>
      </c>
      <c r="L259" t="s">
        <v>277</v>
      </c>
      <c r="M259">
        <f>((1-$D$109)*H259)+$D$109*$AP$102</f>
        <v>2.9940119760479042E-4</v>
      </c>
      <c r="S259" s="101"/>
      <c r="T259" s="101"/>
    </row>
    <row r="260" spans="1:20" x14ac:dyDescent="0.25">
      <c r="A260" s="101"/>
      <c r="S260" s="101"/>
      <c r="T260" s="101"/>
    </row>
    <row r="261" spans="1:20" x14ac:dyDescent="0.25">
      <c r="A261" s="101"/>
      <c r="C261" s="70" t="s">
        <v>156</v>
      </c>
      <c r="D261" s="70" t="s">
        <v>161</v>
      </c>
      <c r="F261" s="114">
        <v>1</v>
      </c>
      <c r="G261" s="114">
        <v>2</v>
      </c>
      <c r="H261" s="115">
        <v>3</v>
      </c>
      <c r="I261" s="116">
        <v>4</v>
      </c>
      <c r="J261" s="116">
        <v>5</v>
      </c>
      <c r="K261" t="s">
        <v>163</v>
      </c>
      <c r="L261" s="116"/>
      <c r="M261" t="s">
        <v>145</v>
      </c>
      <c r="S261" s="101"/>
      <c r="T261" s="101"/>
    </row>
    <row r="262" spans="1:20" x14ac:dyDescent="0.25">
      <c r="A262" s="101"/>
      <c r="E262" t="s">
        <v>272</v>
      </c>
      <c r="F262" t="s">
        <v>273</v>
      </c>
      <c r="M262" t="s">
        <v>283</v>
      </c>
      <c r="O262" s="100" t="s">
        <v>183</v>
      </c>
      <c r="S262" s="101"/>
      <c r="T262" s="101"/>
    </row>
    <row r="263" spans="1:20" x14ac:dyDescent="0.25">
      <c r="A263" s="101"/>
      <c r="C263" s="70">
        <v>1</v>
      </c>
      <c r="D263" s="78" t="str">
        <f>L255</f>
        <v>3,5,4</v>
      </c>
      <c r="E263" s="98">
        <v>0.40009422066835132</v>
      </c>
      <c r="F263" s="96">
        <f>MAX($AP$102, (1/AD98)^$D$116)</f>
        <v>2.9940119760479042E-4</v>
      </c>
      <c r="G263" s="96">
        <f>MAX($AP$102, (1/AE98)^$D$116)</f>
        <v>2.9940119760479042E-4</v>
      </c>
      <c r="H263" s="95">
        <v>0</v>
      </c>
      <c r="I263" s="95">
        <v>0</v>
      </c>
      <c r="J263" s="95">
        <v>0</v>
      </c>
      <c r="K263" s="117">
        <f>SUM(F263:G263)</f>
        <v>5.9880239520958083E-4</v>
      </c>
      <c r="L263" t="s">
        <v>291</v>
      </c>
      <c r="M263">
        <f>((1-$D$109)*G263)+$D$109*$AP$102</f>
        <v>2.9940119760479042E-4</v>
      </c>
      <c r="O263" t="s">
        <v>156</v>
      </c>
      <c r="P263" t="s">
        <v>184</v>
      </c>
      <c r="Q263" t="s">
        <v>237</v>
      </c>
      <c r="S263" s="101"/>
      <c r="T263" s="101"/>
    </row>
    <row r="264" spans="1:20" x14ac:dyDescent="0.25">
      <c r="A264" s="101"/>
      <c r="C264" s="70">
        <v>2</v>
      </c>
      <c r="D264" s="78" t="str">
        <f t="shared" ref="D264:D267" si="18">L256</f>
        <v>5,4,3</v>
      </c>
      <c r="E264" s="98">
        <v>0.67525166204350162</v>
      </c>
      <c r="F264" s="96">
        <f>MAX($AP$102, (1/AD97)^$D$116)</f>
        <v>2.9940119760479042E-4</v>
      </c>
      <c r="G264" s="96">
        <f>MAX($AP$102, (1/AE97)^$D$116)</f>
        <v>2.9940119760479042E-4</v>
      </c>
      <c r="H264" s="95">
        <v>0</v>
      </c>
      <c r="I264" s="95">
        <v>0</v>
      </c>
      <c r="J264" s="95">
        <v>0</v>
      </c>
      <c r="K264" s="117">
        <f>SUM(F264:G264)</f>
        <v>5.9880239520958083E-4</v>
      </c>
      <c r="L264" t="s">
        <v>280</v>
      </c>
      <c r="M264">
        <f>((1-$D$109)*G264)+$D$109*$AP$102</f>
        <v>2.9940119760479042E-4</v>
      </c>
      <c r="O264" s="96">
        <v>1</v>
      </c>
      <c r="P264" s="96" t="str">
        <f>L279</f>
        <v>3,5,4,2,1,3</v>
      </c>
      <c r="Q264" s="96">
        <f>AH97+AG99+AE98+AD96+AF95</f>
        <v>1049</v>
      </c>
      <c r="S264" s="101"/>
      <c r="T264" s="101"/>
    </row>
    <row r="265" spans="1:20" x14ac:dyDescent="0.25">
      <c r="A265" s="101"/>
      <c r="C265" s="70">
        <v>3</v>
      </c>
      <c r="D265" s="78" t="str">
        <f t="shared" si="18"/>
        <v>2,5,4</v>
      </c>
      <c r="E265" s="98">
        <v>0.50946682034934754</v>
      </c>
      <c r="F265" s="96">
        <f>MAX($AP$102, (1/AD98)^$D$116)</f>
        <v>2.9940119760479042E-4</v>
      </c>
      <c r="G265" s="95">
        <v>0</v>
      </c>
      <c r="H265" s="96">
        <f>MAX($AP$102, (1/AF98)^$D$116)</f>
        <v>2.9940119760479042E-4</v>
      </c>
      <c r="I265" s="95">
        <v>0</v>
      </c>
      <c r="J265" s="95">
        <v>0</v>
      </c>
      <c r="K265" s="117">
        <f>SUM(F265:H265)</f>
        <v>5.9880239520958083E-4</v>
      </c>
      <c r="L265" t="s">
        <v>289</v>
      </c>
      <c r="M265">
        <f>((1-$D$109)*H265)+$D$109*$AP$102</f>
        <v>2.9940119760479042E-4</v>
      </c>
      <c r="O265" s="96">
        <v>2</v>
      </c>
      <c r="P265" s="96" t="str">
        <f t="shared" ref="P265:P268" si="19">L280</f>
        <v>5,4,3,2,1,5</v>
      </c>
      <c r="Q265" s="96">
        <f>AG99+AF98+AE97+AD96+AH95</f>
        <v>789</v>
      </c>
      <c r="S265" s="101"/>
      <c r="T265" s="101"/>
    </row>
    <row r="266" spans="1:20" x14ac:dyDescent="0.25">
      <c r="A266" s="101"/>
      <c r="C266" s="70">
        <v>4</v>
      </c>
      <c r="D266" s="78" t="str">
        <f t="shared" si="18"/>
        <v>1,5,4</v>
      </c>
      <c r="E266" s="121">
        <v>0.43675569372457401</v>
      </c>
      <c r="F266" s="95">
        <v>0</v>
      </c>
      <c r="G266" s="96">
        <f>MAX($AP$102, (1/AE98)^$D$116)</f>
        <v>2.9940119760479042E-4</v>
      </c>
      <c r="H266" s="96">
        <f>MAX($AP$102, (1/AF98)^$D$116)</f>
        <v>2.9940119760479042E-4</v>
      </c>
      <c r="I266" s="95">
        <v>0</v>
      </c>
      <c r="J266" s="95">
        <v>0</v>
      </c>
      <c r="K266" s="117">
        <f>SUM(F266:H266)</f>
        <v>5.9880239520958083E-4</v>
      </c>
      <c r="L266" t="s">
        <v>290</v>
      </c>
      <c r="M266">
        <f>((1-$D$109)*H266)+$D$109*$AP$102</f>
        <v>2.9940119760479042E-4</v>
      </c>
      <c r="O266" s="95">
        <v>3</v>
      </c>
      <c r="P266" s="95" t="str">
        <f t="shared" si="19"/>
        <v>2,5,4,3,1,2</v>
      </c>
      <c r="Q266" s="95">
        <f>AH96+AG99+AF98+AD97+AE95</f>
        <v>737</v>
      </c>
      <c r="S266" s="101"/>
      <c r="T266" s="101"/>
    </row>
    <row r="267" spans="1:20" x14ac:dyDescent="0.25">
      <c r="A267" s="101"/>
      <c r="C267" s="70">
        <v>5</v>
      </c>
      <c r="D267" s="78" t="str">
        <f t="shared" si="18"/>
        <v>4,5,3</v>
      </c>
      <c r="E267" s="98">
        <v>0.19914763219397424</v>
      </c>
      <c r="F267" s="96">
        <f>MAX($AP$102, (1/AD97)^$D$116)</f>
        <v>2.9940119760479042E-4</v>
      </c>
      <c r="G267" s="96">
        <f>MAX($AP$102, (1/AE97)^$D$116)</f>
        <v>2.9940119760479042E-4</v>
      </c>
      <c r="H267" s="95">
        <v>0</v>
      </c>
      <c r="I267" s="95">
        <v>0</v>
      </c>
      <c r="J267" s="95">
        <v>0</v>
      </c>
      <c r="K267" s="117">
        <f>SUM(F267:G267)</f>
        <v>5.9880239520958083E-4</v>
      </c>
      <c r="L267" t="s">
        <v>279</v>
      </c>
      <c r="M267">
        <f>((1-$D$109)*G267)+$D$109*$AP$102</f>
        <v>2.9940119760479042E-4</v>
      </c>
      <c r="O267" s="96">
        <v>4</v>
      </c>
      <c r="P267" s="96" t="str">
        <f t="shared" si="19"/>
        <v>1,5,4,3,2,1</v>
      </c>
      <c r="Q267" s="96">
        <f>AH95+AG99+AF98+AE97+AD96</f>
        <v>789</v>
      </c>
      <c r="S267" s="101"/>
      <c r="T267" s="101"/>
    </row>
    <row r="268" spans="1:20" x14ac:dyDescent="0.25">
      <c r="A268" s="101"/>
      <c r="O268" s="96">
        <v>5</v>
      </c>
      <c r="P268" s="96" t="str">
        <f t="shared" si="19"/>
        <v>4,5,3,2,1,4</v>
      </c>
      <c r="Q268" s="96">
        <f>AH98+AF99+AE97+AD96+AG95</f>
        <v>1085</v>
      </c>
      <c r="S268" s="101"/>
      <c r="T268" s="101"/>
    </row>
    <row r="269" spans="1:20" x14ac:dyDescent="0.25">
      <c r="A269" s="101"/>
      <c r="C269" s="70" t="s">
        <v>156</v>
      </c>
      <c r="D269" s="70" t="s">
        <v>161</v>
      </c>
      <c r="F269" s="114">
        <v>1</v>
      </c>
      <c r="G269" s="114">
        <v>2</v>
      </c>
      <c r="H269" s="115">
        <v>3</v>
      </c>
      <c r="I269" s="116">
        <v>4</v>
      </c>
      <c r="J269" s="116">
        <v>5</v>
      </c>
      <c r="K269" t="s">
        <v>163</v>
      </c>
      <c r="L269" s="116"/>
      <c r="M269" t="s">
        <v>145</v>
      </c>
      <c r="S269" s="101"/>
      <c r="T269" s="101"/>
    </row>
    <row r="270" spans="1:20" x14ac:dyDescent="0.25">
      <c r="A270" s="101"/>
      <c r="E270" t="s">
        <v>272</v>
      </c>
      <c r="F270" t="s">
        <v>273</v>
      </c>
      <c r="M270" t="s">
        <v>283</v>
      </c>
      <c r="S270" s="101"/>
      <c r="T270" s="101"/>
    </row>
    <row r="271" spans="1:20" x14ac:dyDescent="0.25">
      <c r="A271" s="101"/>
      <c r="C271" s="70">
        <v>1</v>
      </c>
      <c r="D271" s="78" t="str">
        <f>L263</f>
        <v>3,5,4,2</v>
      </c>
      <c r="E271" s="98">
        <v>0.19379149777622062</v>
      </c>
      <c r="F271" s="96">
        <f>MAX($AP$102, (1/AD96)^$D$116)</f>
        <v>2.9940119760479042E-4</v>
      </c>
      <c r="G271" s="95">
        <v>0</v>
      </c>
      <c r="H271" s="95">
        <v>0</v>
      </c>
      <c r="I271" s="95">
        <v>0</v>
      </c>
      <c r="J271" s="95">
        <v>0</v>
      </c>
      <c r="K271" s="117">
        <f>SUM(F271)</f>
        <v>2.9940119760479042E-4</v>
      </c>
      <c r="L271" t="s">
        <v>294</v>
      </c>
      <c r="M271">
        <f>((1-$D$109)*F271)+$D$109*$AP$102</f>
        <v>2.9940119760479042E-4</v>
      </c>
      <c r="S271" s="101"/>
      <c r="T271" s="101"/>
    </row>
    <row r="272" spans="1:20" x14ac:dyDescent="0.25">
      <c r="A272" s="101"/>
      <c r="C272" s="70">
        <v>2</v>
      </c>
      <c r="D272" s="78" t="str">
        <f t="shared" ref="D272:D275" si="20">L264</f>
        <v>5,4,3,2</v>
      </c>
      <c r="E272" s="98">
        <v>0.6172052346226623</v>
      </c>
      <c r="F272" s="96">
        <f>MAX($AP$102, (1/AD96)^$D$116)</f>
        <v>2.9940119760479042E-4</v>
      </c>
      <c r="G272" s="95">
        <v>0</v>
      </c>
      <c r="H272" s="95">
        <v>0</v>
      </c>
      <c r="I272" s="95">
        <v>0</v>
      </c>
      <c r="J272" s="95">
        <v>0</v>
      </c>
      <c r="K272" s="117">
        <f>SUM(F272)</f>
        <v>2.9940119760479042E-4</v>
      </c>
      <c r="L272" t="s">
        <v>282</v>
      </c>
      <c r="M272">
        <f>((1-$D$109)*F272)+$D$109*$AP$102</f>
        <v>2.9940119760479042E-4</v>
      </c>
      <c r="S272" s="101"/>
      <c r="T272" s="101"/>
    </row>
    <row r="273" spans="1:20" x14ac:dyDescent="0.25">
      <c r="A273" s="101"/>
      <c r="C273" s="70">
        <v>3</v>
      </c>
      <c r="D273" s="78" t="str">
        <f t="shared" si="20"/>
        <v>2,5,4,3</v>
      </c>
      <c r="E273" s="98">
        <v>0.42199225526087436</v>
      </c>
      <c r="F273" s="96">
        <f>MAX($AP$102, (1/AD97)^$D$116)</f>
        <v>2.9940119760479042E-4</v>
      </c>
      <c r="G273" s="95">
        <v>0</v>
      </c>
      <c r="H273" s="95">
        <v>0</v>
      </c>
      <c r="I273" s="95">
        <v>0</v>
      </c>
      <c r="J273" s="95">
        <v>0</v>
      </c>
      <c r="K273" s="117">
        <f>SUM(F273)</f>
        <v>2.9940119760479042E-4</v>
      </c>
      <c r="L273" t="s">
        <v>292</v>
      </c>
      <c r="M273">
        <f>((1-$D$109)*F273)+$D$109*$AP$102</f>
        <v>2.9940119760479042E-4</v>
      </c>
      <c r="S273" s="101"/>
      <c r="T273" s="101"/>
    </row>
    <row r="274" spans="1:20" x14ac:dyDescent="0.25">
      <c r="A274" s="101"/>
      <c r="C274" s="70">
        <v>4</v>
      </c>
      <c r="D274" s="78" t="str">
        <f t="shared" si="20"/>
        <v>1,5,4,3</v>
      </c>
      <c r="E274" s="121">
        <v>0.166361341626171</v>
      </c>
      <c r="F274" s="95">
        <v>0</v>
      </c>
      <c r="G274" s="96">
        <f>MAX($AP$102, (1/AE97)^$D$116)</f>
        <v>2.9940119760479042E-4</v>
      </c>
      <c r="H274" s="95">
        <v>0</v>
      </c>
      <c r="I274" s="95">
        <v>0</v>
      </c>
      <c r="J274" s="95">
        <v>0</v>
      </c>
      <c r="K274" s="117">
        <f>SUM(F274:G274)</f>
        <v>2.9940119760479042E-4</v>
      </c>
      <c r="L274" t="s">
        <v>293</v>
      </c>
      <c r="M274">
        <f>((1-$D$109)*G274)+$D$109*$AP$102</f>
        <v>2.9940119760479042E-4</v>
      </c>
      <c r="S274" s="101"/>
      <c r="T274" s="101"/>
    </row>
    <row r="275" spans="1:20" x14ac:dyDescent="0.25">
      <c r="A275" s="101"/>
      <c r="C275" s="70">
        <v>5</v>
      </c>
      <c r="D275" s="78" t="str">
        <f t="shared" si="20"/>
        <v>4,5,3,2</v>
      </c>
      <c r="E275" s="98">
        <v>6.2724717667094976E-2</v>
      </c>
      <c r="F275" s="96">
        <f>MAX($AP$102, (1/AD96)^$D$116)</f>
        <v>2.9940119760479042E-4</v>
      </c>
      <c r="G275" s="95">
        <v>0</v>
      </c>
      <c r="H275" s="95">
        <v>0</v>
      </c>
      <c r="I275" s="95">
        <v>0</v>
      </c>
      <c r="J275" s="95">
        <v>0</v>
      </c>
      <c r="K275" s="117">
        <f>SUM(F275)</f>
        <v>2.9940119760479042E-4</v>
      </c>
      <c r="L275" t="s">
        <v>281</v>
      </c>
      <c r="M275">
        <f>((1-$D$109)*F275)+$D$109*$AP$102</f>
        <v>2.9940119760479042E-4</v>
      </c>
      <c r="S275" s="101"/>
      <c r="T275" s="101"/>
    </row>
    <row r="276" spans="1:20" x14ac:dyDescent="0.25">
      <c r="A276" s="101"/>
      <c r="S276" s="101"/>
      <c r="T276" s="101"/>
    </row>
    <row r="277" spans="1:20" x14ac:dyDescent="0.25">
      <c r="A277" s="101"/>
      <c r="C277" s="70" t="s">
        <v>156</v>
      </c>
      <c r="D277" s="70" t="s">
        <v>161</v>
      </c>
      <c r="F277" s="114">
        <v>1</v>
      </c>
      <c r="G277" s="114">
        <v>2</v>
      </c>
      <c r="H277" s="115">
        <v>3</v>
      </c>
      <c r="I277" s="116">
        <v>4</v>
      </c>
      <c r="J277" s="116">
        <v>5</v>
      </c>
      <c r="K277" t="s">
        <v>163</v>
      </c>
      <c r="L277" s="116"/>
      <c r="M277" t="s">
        <v>145</v>
      </c>
      <c r="S277" s="101"/>
      <c r="T277" s="101"/>
    </row>
    <row r="278" spans="1:20" x14ac:dyDescent="0.25">
      <c r="A278" s="101"/>
      <c r="E278" t="s">
        <v>272</v>
      </c>
      <c r="F278" t="s">
        <v>273</v>
      </c>
      <c r="M278" t="s">
        <v>283</v>
      </c>
      <c r="S278" s="101"/>
      <c r="T278" s="101"/>
    </row>
    <row r="279" spans="1:20" x14ac:dyDescent="0.25">
      <c r="A279" s="101"/>
      <c r="C279" s="70">
        <v>1</v>
      </c>
      <c r="D279" s="78" t="str">
        <f>L271</f>
        <v>3,5,4,2,1</v>
      </c>
      <c r="E279" s="121">
        <v>0.26720969798248007</v>
      </c>
      <c r="F279" s="95">
        <v>0</v>
      </c>
      <c r="G279" s="95">
        <v>0</v>
      </c>
      <c r="H279" s="96">
        <f>MAX($AP$102, (1/AF95)^$D$116)</f>
        <v>2.9940119760479042E-4</v>
      </c>
      <c r="I279" s="95">
        <v>0</v>
      </c>
      <c r="J279" s="95">
        <v>0</v>
      </c>
      <c r="K279" s="117">
        <f>SUM(F279:H279)</f>
        <v>2.9940119760479042E-4</v>
      </c>
      <c r="L279" t="s">
        <v>299</v>
      </c>
      <c r="M279">
        <f>((1-$D$109)*H279)+$D$109*$AP$102</f>
        <v>2.9940119760479042E-4</v>
      </c>
      <c r="S279" s="101"/>
      <c r="T279" s="101"/>
    </row>
    <row r="280" spans="1:20" x14ac:dyDescent="0.25">
      <c r="A280" s="101"/>
      <c r="C280" s="70">
        <v>2</v>
      </c>
      <c r="D280" s="78" t="str">
        <f t="shared" ref="D280:D283" si="21">L272</f>
        <v>5,4,3,2,1</v>
      </c>
      <c r="E280" s="121">
        <v>0.86546107645168913</v>
      </c>
      <c r="F280" s="95">
        <v>0</v>
      </c>
      <c r="G280" s="95">
        <v>0</v>
      </c>
      <c r="H280" s="95">
        <v>0</v>
      </c>
      <c r="I280" s="95">
        <v>0</v>
      </c>
      <c r="J280" s="96">
        <f>MAX($AP$102, (1/AH95)^$D$116)</f>
        <v>2.9940119760479042E-4</v>
      </c>
      <c r="K280" s="117">
        <f>SUM(F280:J280)</f>
        <v>2.9940119760479042E-4</v>
      </c>
      <c r="L280" t="s">
        <v>298</v>
      </c>
      <c r="M280">
        <f>((1-$D$109)*J280)+$D$109*$AP$102</f>
        <v>2.9940119760479042E-4</v>
      </c>
      <c r="S280" s="101"/>
      <c r="T280" s="101"/>
    </row>
    <row r="281" spans="1:20" x14ac:dyDescent="0.25">
      <c r="A281" s="101"/>
      <c r="C281" s="70">
        <v>3</v>
      </c>
      <c r="D281" s="78" t="str">
        <f t="shared" si="21"/>
        <v>2,5,4,3,1</v>
      </c>
      <c r="E281" s="121">
        <v>0.75973941577169379</v>
      </c>
      <c r="F281" s="95">
        <v>0</v>
      </c>
      <c r="G281" s="96">
        <f>MAX($AP$102, (1/AE95)^$D$116)</f>
        <v>2.9940119760479042E-4</v>
      </c>
      <c r="H281" s="95">
        <v>0</v>
      </c>
      <c r="I281" s="95">
        <v>0</v>
      </c>
      <c r="J281" s="95">
        <v>0</v>
      </c>
      <c r="K281" s="117">
        <f>SUM(F281:G281)</f>
        <v>2.9940119760479042E-4</v>
      </c>
      <c r="L281" t="s">
        <v>295</v>
      </c>
      <c r="M281">
        <f>((1-$D$109)*G281)+$D$109*$AP$102</f>
        <v>2.9940119760479042E-4</v>
      </c>
      <c r="S281" s="101"/>
      <c r="T281" s="101"/>
    </row>
    <row r="282" spans="1:20" x14ac:dyDescent="0.25">
      <c r="A282" s="101"/>
      <c r="C282" s="70">
        <v>4</v>
      </c>
      <c r="D282" s="78" t="str">
        <f t="shared" si="21"/>
        <v>1,5,4,3,2</v>
      </c>
      <c r="E282" s="121">
        <v>0.38711816041706548</v>
      </c>
      <c r="F282" s="96">
        <f>MAX($AP$102, (1/AD96)^$D$116)</f>
        <v>2.9940119760479042E-4</v>
      </c>
      <c r="G282" s="95">
        <v>0</v>
      </c>
      <c r="H282" s="95">
        <v>0</v>
      </c>
      <c r="I282" s="95">
        <v>0</v>
      </c>
      <c r="J282" s="95">
        <v>0</v>
      </c>
      <c r="K282" s="117">
        <f>SUM(F282)</f>
        <v>2.9940119760479042E-4</v>
      </c>
      <c r="L282" t="s">
        <v>296</v>
      </c>
      <c r="M282">
        <f>((1-$D$109)*F282)+$D$109*$AP$102</f>
        <v>2.9940119760479042E-4</v>
      </c>
      <c r="S282" s="101"/>
      <c r="T282" s="101"/>
    </row>
    <row r="283" spans="1:20" x14ac:dyDescent="0.25">
      <c r="A283" s="101"/>
      <c r="C283" s="70">
        <v>5</v>
      </c>
      <c r="D283" s="78" t="str">
        <f t="shared" si="21"/>
        <v>4,5,3,2,1</v>
      </c>
      <c r="E283" s="121">
        <v>0.46152819117609434</v>
      </c>
      <c r="F283" s="95">
        <v>0</v>
      </c>
      <c r="G283" s="95">
        <v>0</v>
      </c>
      <c r="H283" s="95">
        <v>0</v>
      </c>
      <c r="I283" s="96">
        <f>MAX($AP$102, (1/AG95)^$D$116)</f>
        <v>2.9940119760479042E-4</v>
      </c>
      <c r="J283" s="95">
        <v>0</v>
      </c>
      <c r="K283" s="117">
        <f>SUM(F283:I283)</f>
        <v>2.9940119760479042E-4</v>
      </c>
      <c r="L283" t="s">
        <v>297</v>
      </c>
      <c r="M283">
        <f>((1-$D$109)*I283)+$D$109*$AP$102</f>
        <v>2.9940119760479042E-4</v>
      </c>
      <c r="S283" s="101"/>
      <c r="T283" s="101"/>
    </row>
    <row r="284" spans="1:20" x14ac:dyDescent="0.25">
      <c r="A284" s="101"/>
      <c r="S284" s="101"/>
      <c r="T284" s="101"/>
    </row>
    <row r="285" spans="1:20" x14ac:dyDescent="0.25">
      <c r="A285" s="101"/>
      <c r="S285" s="101"/>
      <c r="T285" s="101"/>
    </row>
    <row r="286" spans="1:20" x14ac:dyDescent="0.25">
      <c r="A286" s="101"/>
      <c r="S286" s="101"/>
      <c r="T286" s="101"/>
    </row>
    <row r="287" spans="1:20" x14ac:dyDescent="0.25">
      <c r="A287" s="101"/>
      <c r="C287" s="119" t="s">
        <v>267</v>
      </c>
      <c r="S287" s="101"/>
      <c r="T287" s="101"/>
    </row>
    <row r="288" spans="1:20" x14ac:dyDescent="0.25">
      <c r="A288" s="101"/>
      <c r="C288" s="70" t="s">
        <v>156</v>
      </c>
      <c r="D288" s="70" t="s">
        <v>161</v>
      </c>
      <c r="F288" s="114">
        <v>1</v>
      </c>
      <c r="G288" s="114">
        <v>2</v>
      </c>
      <c r="H288" s="115">
        <v>3</v>
      </c>
      <c r="I288" s="116">
        <v>4</v>
      </c>
      <c r="J288" s="116">
        <v>5</v>
      </c>
      <c r="K288" t="s">
        <v>163</v>
      </c>
      <c r="L288" s="116"/>
      <c r="M288" t="s">
        <v>145</v>
      </c>
      <c r="S288" s="101"/>
      <c r="T288" s="101"/>
    </row>
    <row r="289" spans="1:20" x14ac:dyDescent="0.25">
      <c r="A289" s="101"/>
      <c r="E289" t="s">
        <v>272</v>
      </c>
      <c r="F289" t="s">
        <v>273</v>
      </c>
      <c r="M289" t="s">
        <v>283</v>
      </c>
      <c r="S289" s="101"/>
      <c r="T289" s="101"/>
    </row>
    <row r="290" spans="1:20" x14ac:dyDescent="0.25">
      <c r="A290" s="101"/>
      <c r="C290" s="70">
        <v>1</v>
      </c>
      <c r="D290" s="78">
        <v>4</v>
      </c>
      <c r="E290" s="98">
        <v>0.48389664515181363</v>
      </c>
      <c r="F290" s="96">
        <f>MAX($AP$102, (1/AD98)^$D$116)</f>
        <v>2.9940119760479042E-4</v>
      </c>
      <c r="G290" s="96">
        <f>MAX($AP$102, (1/AE98)^$D$116)</f>
        <v>2.9940119760479042E-4</v>
      </c>
      <c r="H290" s="96">
        <f>MAX($AP$102, (1/AF98)^$D$116)</f>
        <v>2.9940119760479042E-4</v>
      </c>
      <c r="I290" s="95">
        <v>0</v>
      </c>
      <c r="J290" s="96">
        <f>MAX($AP$102, (1/AH98)^$D$116)</f>
        <v>2.9940119760479042E-4</v>
      </c>
      <c r="K290" s="117">
        <f>SUM(F290:H290)</f>
        <v>8.9820359281437125E-4</v>
      </c>
      <c r="L290" t="s">
        <v>172</v>
      </c>
      <c r="M290">
        <f>((1-$D$109)*H290)+$D$109*$AP$102</f>
        <v>2.9940119760479042E-4</v>
      </c>
      <c r="S290" s="101"/>
      <c r="T290" s="101"/>
    </row>
    <row r="291" spans="1:20" x14ac:dyDescent="0.25">
      <c r="A291" s="101"/>
      <c r="C291" s="70">
        <v>2</v>
      </c>
      <c r="D291" s="78">
        <v>3</v>
      </c>
      <c r="E291" s="98">
        <v>0.1433281918234186</v>
      </c>
      <c r="F291" s="96">
        <f>MAX($AP$102, (1/AD97)^$D$116)</f>
        <v>2.9940119760479042E-4</v>
      </c>
      <c r="G291" s="96">
        <f>MAX($AP$102, (1/AE97)^$D$116)</f>
        <v>2.9940119760479042E-4</v>
      </c>
      <c r="H291" s="95">
        <v>0</v>
      </c>
      <c r="I291" s="96">
        <f>MAX($AP$102, (1/AG97)^$D$116)</f>
        <v>2.9940119760479042E-4</v>
      </c>
      <c r="J291" s="96">
        <f>MAX($AP$102, (1/AH97)^$D$116)</f>
        <v>2.9940119760479042E-4</v>
      </c>
      <c r="K291" s="117">
        <f>SUM(F291:J291)</f>
        <v>1.1976047904191617E-3</v>
      </c>
      <c r="L291" t="s">
        <v>191</v>
      </c>
      <c r="M291">
        <f>((1-$D$109)*K291)+$D$109*$AP$102</f>
        <v>1.1976047904191617E-3</v>
      </c>
      <c r="S291" s="101"/>
      <c r="T291" s="101"/>
    </row>
    <row r="292" spans="1:20" x14ac:dyDescent="0.25">
      <c r="A292" s="101"/>
      <c r="C292" s="70">
        <v>3</v>
      </c>
      <c r="D292" s="78">
        <v>1</v>
      </c>
      <c r="E292" s="98">
        <v>0.5909527737387813</v>
      </c>
      <c r="F292" s="95">
        <v>0</v>
      </c>
      <c r="G292" s="96">
        <f>MAX($AP$102, (1/AE95)^$D$116)</f>
        <v>2.9940119760479042E-4</v>
      </c>
      <c r="H292" s="96">
        <f>MAX($AP$102, (1/AF95)^$D$116)</f>
        <v>2.9940119760479042E-4</v>
      </c>
      <c r="I292" s="96">
        <f>MAX($AP$102, (1/AG95)^$D$116)</f>
        <v>2.9940119760479042E-4</v>
      </c>
      <c r="J292" s="96">
        <f>MAX($AP$102, (1/AH95)^$D$116)</f>
        <v>2.9940119760479042E-4</v>
      </c>
      <c r="K292" s="117">
        <f>SUM(F292:J292)</f>
        <v>1.1976047904191617E-3</v>
      </c>
      <c r="L292" t="s">
        <v>187</v>
      </c>
      <c r="M292">
        <f>((1-$D$109)*J292)+$D$109*$AP$102</f>
        <v>2.9940119760479042E-4</v>
      </c>
      <c r="S292" s="101"/>
      <c r="T292" s="101"/>
    </row>
    <row r="293" spans="1:20" x14ac:dyDescent="0.25">
      <c r="A293" s="101"/>
      <c r="C293" s="70">
        <v>4</v>
      </c>
      <c r="D293" s="78">
        <v>5</v>
      </c>
      <c r="E293" s="98">
        <v>0.2567402654967984</v>
      </c>
      <c r="F293" s="96">
        <f>MAX($AP$102, (1/AD99)^$D$116)</f>
        <v>2.9940119760479042E-4</v>
      </c>
      <c r="G293" s="96">
        <f>MAX($AP$102, (1/AE99)^$D$116)</f>
        <v>2.9940119760479042E-4</v>
      </c>
      <c r="H293" s="96">
        <f>MAX($AP$102, (1/AF99)^$D$116)</f>
        <v>2.9940119760479042E-4</v>
      </c>
      <c r="I293" s="96">
        <f>MAX($AP$102, (1/AG99)^$D$116)</f>
        <v>2.9940119760479042E-4</v>
      </c>
      <c r="J293" s="95">
        <v>0</v>
      </c>
      <c r="K293" s="117">
        <f>SUM(F293:G293)</f>
        <v>5.9880239520958083E-4</v>
      </c>
      <c r="L293" t="s">
        <v>173</v>
      </c>
      <c r="M293">
        <f>((1-$D$109)*G293)+$D$109*$AP$102</f>
        <v>2.9940119760479042E-4</v>
      </c>
      <c r="S293" s="101"/>
      <c r="T293" s="101"/>
    </row>
    <row r="294" spans="1:20" x14ac:dyDescent="0.25">
      <c r="A294" s="101"/>
      <c r="C294" s="70">
        <v>5</v>
      </c>
      <c r="D294" s="78">
        <v>2</v>
      </c>
      <c r="E294" s="98">
        <v>0.26676268531178549</v>
      </c>
      <c r="F294" s="96">
        <f>MAX($AP$102, (1/AD96)^$D$116)</f>
        <v>2.9940119760479042E-4</v>
      </c>
      <c r="G294" s="95">
        <v>0</v>
      </c>
      <c r="H294" s="96">
        <f>MAX($AP$102, (1/AF96)^$D$116)</f>
        <v>2.9940119760479042E-4</v>
      </c>
      <c r="I294" s="96">
        <f>MAX($AP$102, (1/AG96)^$D$116)</f>
        <v>2.9940119760479042E-4</v>
      </c>
      <c r="J294" s="96">
        <f>MAX($AP$102, (1/AH96)^$D$116)</f>
        <v>2.9940119760479042E-4</v>
      </c>
      <c r="K294" s="117">
        <f>SUM(F294:J294)</f>
        <v>1.1976047904191617E-3</v>
      </c>
      <c r="L294" t="s">
        <v>189</v>
      </c>
      <c r="M294">
        <f>((1-$D$109)*J294)+$D$109*$AP$102</f>
        <v>2.9940119760479042E-4</v>
      </c>
      <c r="S294" s="101"/>
      <c r="T294" s="101"/>
    </row>
    <row r="295" spans="1:20" x14ac:dyDescent="0.25">
      <c r="A295" s="101"/>
      <c r="S295" s="101"/>
      <c r="T295" s="101"/>
    </row>
    <row r="296" spans="1:20" x14ac:dyDescent="0.25">
      <c r="A296" s="101"/>
      <c r="C296" s="70" t="s">
        <v>156</v>
      </c>
      <c r="D296" s="70" t="s">
        <v>161</v>
      </c>
      <c r="F296" s="114">
        <v>1</v>
      </c>
      <c r="G296" s="114">
        <v>2</v>
      </c>
      <c r="H296" s="115">
        <v>3</v>
      </c>
      <c r="I296" s="116">
        <v>4</v>
      </c>
      <c r="J296" s="116">
        <v>5</v>
      </c>
      <c r="K296" t="s">
        <v>163</v>
      </c>
      <c r="L296" s="116"/>
      <c r="M296" t="s">
        <v>145</v>
      </c>
      <c r="S296" s="101"/>
      <c r="T296" s="101"/>
    </row>
    <row r="297" spans="1:20" x14ac:dyDescent="0.25">
      <c r="A297" s="101"/>
      <c r="E297" t="s">
        <v>272</v>
      </c>
      <c r="F297" t="s">
        <v>273</v>
      </c>
      <c r="M297" t="s">
        <v>283</v>
      </c>
      <c r="S297" s="101"/>
      <c r="T297" s="101"/>
    </row>
    <row r="298" spans="1:20" x14ac:dyDescent="0.25">
      <c r="A298" s="101"/>
      <c r="C298" s="70">
        <v>1</v>
      </c>
      <c r="D298" s="78" t="str">
        <f>L290</f>
        <v>4,3</v>
      </c>
      <c r="E298" s="98">
        <v>0.24604094558925427</v>
      </c>
      <c r="F298" s="96">
        <f>MAX($AP$102, (1/AD97)^$D$116)</f>
        <v>2.9940119760479042E-4</v>
      </c>
      <c r="G298" s="96">
        <f>MAX($AP$102, (1/AE97)^$D$116)</f>
        <v>2.9940119760479042E-4</v>
      </c>
      <c r="H298" s="95">
        <v>0</v>
      </c>
      <c r="I298" s="95">
        <v>0</v>
      </c>
      <c r="J298" s="96">
        <f>MAX($AP$102, (1/AH97)^$D$116)</f>
        <v>2.9940119760479042E-4</v>
      </c>
      <c r="K298" s="117">
        <f>SUM(F298)</f>
        <v>2.9940119760479042E-4</v>
      </c>
      <c r="L298" t="s">
        <v>200</v>
      </c>
      <c r="M298">
        <f>((1-$D$109)*F298)+$D$109*$AP$102</f>
        <v>2.9940119760479042E-4</v>
      </c>
      <c r="S298" s="101"/>
      <c r="T298" s="101"/>
    </row>
    <row r="299" spans="1:20" x14ac:dyDescent="0.25">
      <c r="A299" s="101"/>
      <c r="C299" s="70">
        <v>2</v>
      </c>
      <c r="D299" s="78" t="str">
        <f t="shared" ref="D299:D302" si="22">L291</f>
        <v>3,5</v>
      </c>
      <c r="E299" s="98">
        <v>0.31980899998835166</v>
      </c>
      <c r="F299" s="96">
        <f>MAX($AP$102, (1/AD99)^$D$116)</f>
        <v>2.9940119760479042E-4</v>
      </c>
      <c r="G299" s="96">
        <f>MAX($AP$102, (1/AE99)^$D$116)</f>
        <v>2.9940119760479042E-4</v>
      </c>
      <c r="H299" s="95">
        <v>0</v>
      </c>
      <c r="I299" s="96">
        <f>MAX($AP$102, (1/AG99)^$D$116)</f>
        <v>2.9940119760479042E-4</v>
      </c>
      <c r="J299" s="95">
        <v>0</v>
      </c>
      <c r="K299" s="117">
        <f>SUM(F299:J299)</f>
        <v>8.9820359281437125E-4</v>
      </c>
      <c r="L299" t="s">
        <v>288</v>
      </c>
      <c r="M299">
        <f>((1-$D$109)*I299)+$D$109*$AP$102</f>
        <v>2.9940119760479042E-4</v>
      </c>
      <c r="S299" s="101"/>
      <c r="T299" s="101"/>
    </row>
    <row r="300" spans="1:20" x14ac:dyDescent="0.25">
      <c r="A300" s="101"/>
      <c r="C300" s="70">
        <v>3</v>
      </c>
      <c r="D300" s="78" t="str">
        <f t="shared" si="22"/>
        <v>1,5</v>
      </c>
      <c r="E300" s="98">
        <v>0.31921040956243596</v>
      </c>
      <c r="F300" s="95">
        <v>0</v>
      </c>
      <c r="G300" s="96">
        <f>MAX($AP$102, (1/AE99)^$D$116)</f>
        <v>2.9940119760479042E-4</v>
      </c>
      <c r="H300" s="96">
        <f>MAX($AP$102, (1/AF99)^$D$116)</f>
        <v>2.9940119760479042E-4</v>
      </c>
      <c r="I300" s="96">
        <f>MAX($AP$102, (1/AG99)^$D$116)</f>
        <v>2.9940119760479042E-4</v>
      </c>
      <c r="J300" s="95">
        <v>0</v>
      </c>
      <c r="K300" s="117">
        <f>SUM(F300:J300)</f>
        <v>8.9820359281437125E-4</v>
      </c>
      <c r="L300" t="s">
        <v>287</v>
      </c>
      <c r="M300">
        <f>((1-$D$109)*I300)+$D$109*$AP$102</f>
        <v>2.9940119760479042E-4</v>
      </c>
      <c r="S300" s="101"/>
      <c r="T300" s="101"/>
    </row>
    <row r="301" spans="1:20" x14ac:dyDescent="0.25">
      <c r="A301" s="101"/>
      <c r="C301" s="70">
        <v>4</v>
      </c>
      <c r="D301" s="78" t="str">
        <f t="shared" si="22"/>
        <v>5,2</v>
      </c>
      <c r="E301" s="98">
        <v>0.29762509281724614</v>
      </c>
      <c r="F301" s="96">
        <f>MAX($AP$102, (1/AD96)^$D$116)</f>
        <v>2.9940119760479042E-4</v>
      </c>
      <c r="G301" s="95">
        <v>0</v>
      </c>
      <c r="H301" s="96">
        <f>MAX($AP$102, (1/AF96)^$D$116)</f>
        <v>2.9940119760479042E-4</v>
      </c>
      <c r="I301" s="96">
        <f>MAX($AP$102, (1/AG96)^$D$116)</f>
        <v>2.9940119760479042E-4</v>
      </c>
      <c r="J301" s="95">
        <v>0</v>
      </c>
      <c r="K301" s="117">
        <f>SUM(F301:G301)</f>
        <v>2.9940119760479042E-4</v>
      </c>
      <c r="L301" t="s">
        <v>175</v>
      </c>
      <c r="M301">
        <f>((1-$D$109)*I301)+$D$109*$AP$102</f>
        <v>2.9940119760479042E-4</v>
      </c>
      <c r="S301" s="101"/>
      <c r="T301" s="101"/>
    </row>
    <row r="302" spans="1:20" x14ac:dyDescent="0.25">
      <c r="A302" s="101"/>
      <c r="C302" s="70">
        <v>5</v>
      </c>
      <c r="D302" s="78" t="str">
        <f t="shared" si="22"/>
        <v>2,5</v>
      </c>
      <c r="E302" s="120">
        <v>0.92751892353533272</v>
      </c>
      <c r="F302" s="96">
        <f>($AP$102^$D$115*(1/AD99)^$D$116)/$D$124</f>
        <v>1.8493324906788096E-3</v>
      </c>
      <c r="G302" s="95">
        <v>0</v>
      </c>
      <c r="H302" s="96">
        <f>($AP$102^$D$115*(1/AF99)^$D$116)/$D$124</f>
        <v>4.7527155778721218E-7</v>
      </c>
      <c r="I302" s="96">
        <f>($AP$102^$D$115*(1/AG99)^$D$116)/$D$124</f>
        <v>4.1963780898877708E-6</v>
      </c>
      <c r="J302" s="95">
        <v>0</v>
      </c>
      <c r="K302" s="117">
        <f>SUM(F302:J302)</f>
        <v>1.8540041403264844E-3</v>
      </c>
      <c r="L302" t="s">
        <v>286</v>
      </c>
      <c r="M302">
        <f>((1-$D$109)*K302)+$D$109*$AP$102</f>
        <v>1.8540041403264844E-3</v>
      </c>
      <c r="S302" s="101"/>
      <c r="T302" s="101"/>
    </row>
    <row r="303" spans="1:20" x14ac:dyDescent="0.25">
      <c r="A303" s="101"/>
      <c r="S303" s="101"/>
      <c r="T303" s="101"/>
    </row>
    <row r="304" spans="1:20" x14ac:dyDescent="0.25">
      <c r="A304" s="101"/>
      <c r="C304" s="70" t="s">
        <v>156</v>
      </c>
      <c r="D304" s="70" t="s">
        <v>161</v>
      </c>
      <c r="F304" s="114">
        <v>1</v>
      </c>
      <c r="G304" s="114">
        <v>2</v>
      </c>
      <c r="H304" s="115">
        <v>3</v>
      </c>
      <c r="I304" s="116">
        <v>4</v>
      </c>
      <c r="J304" s="116">
        <v>5</v>
      </c>
      <c r="K304" t="s">
        <v>163</v>
      </c>
      <c r="L304" s="116"/>
      <c r="M304" t="s">
        <v>145</v>
      </c>
      <c r="O304" s="100" t="s">
        <v>183</v>
      </c>
      <c r="S304" s="101"/>
      <c r="T304" s="101"/>
    </row>
    <row r="305" spans="1:20" x14ac:dyDescent="0.25">
      <c r="A305" s="101"/>
      <c r="E305" t="s">
        <v>272</v>
      </c>
      <c r="F305" t="s">
        <v>273</v>
      </c>
      <c r="M305" t="s">
        <v>283</v>
      </c>
      <c r="O305" t="s">
        <v>156</v>
      </c>
      <c r="P305" t="s">
        <v>184</v>
      </c>
      <c r="Q305" t="s">
        <v>237</v>
      </c>
      <c r="S305" s="101"/>
      <c r="T305" s="101"/>
    </row>
    <row r="306" spans="1:20" x14ac:dyDescent="0.25">
      <c r="A306" s="101"/>
      <c r="C306" s="70">
        <v>1</v>
      </c>
      <c r="D306" s="78" t="str">
        <f>L298</f>
        <v>4,3,1</v>
      </c>
      <c r="E306" s="121">
        <v>0.50939898162794728</v>
      </c>
      <c r="F306" s="95">
        <v>0</v>
      </c>
      <c r="G306" s="96">
        <f>MAX($AP$102, (1/AE95)^$D$116)</f>
        <v>2.9940119760479042E-4</v>
      </c>
      <c r="H306" s="95">
        <v>0</v>
      </c>
      <c r="I306" s="95">
        <v>0</v>
      </c>
      <c r="J306" s="96">
        <f>MAX($AP$102, (1/AH95)^$D$116)</f>
        <v>2.9940119760479042E-4</v>
      </c>
      <c r="K306" s="117">
        <f>SUM(F306:J306)</f>
        <v>5.9880239520958083E-4</v>
      </c>
      <c r="L306" t="s">
        <v>214</v>
      </c>
      <c r="M306">
        <f>((1-$D$109)*J306)+$D$109*$AP$102</f>
        <v>2.9940119760479042E-4</v>
      </c>
      <c r="O306" s="95">
        <v>1</v>
      </c>
      <c r="P306" s="95" t="str">
        <f>L322</f>
        <v>4,3,1,5,2,4</v>
      </c>
      <c r="Q306" s="95">
        <f>AF98+AD97+AH95+AE99+AG96</f>
        <v>668</v>
      </c>
      <c r="S306" s="101"/>
      <c r="T306" s="101"/>
    </row>
    <row r="307" spans="1:20" x14ac:dyDescent="0.25">
      <c r="A307" s="101"/>
      <c r="C307" s="70">
        <v>2</v>
      </c>
      <c r="D307" s="78" t="str">
        <f t="shared" ref="D307:D310" si="23">L299</f>
        <v>3,5,4</v>
      </c>
      <c r="E307" s="121">
        <v>0.24414069054074017</v>
      </c>
      <c r="F307" s="96">
        <f>MAX($AP$102, (1/AD98)^$D$116)</f>
        <v>2.9940119760479042E-4</v>
      </c>
      <c r="G307" s="96">
        <f>MAX($AP$102, (1/AE98)^$D$116)</f>
        <v>2.9940119760479042E-4</v>
      </c>
      <c r="H307" s="95">
        <v>0</v>
      </c>
      <c r="I307" s="95">
        <v>0</v>
      </c>
      <c r="J307" s="95">
        <v>0</v>
      </c>
      <c r="K307" s="117">
        <f>SUM(F307:G307)</f>
        <v>5.9880239520958083E-4</v>
      </c>
      <c r="L307" t="s">
        <v>291</v>
      </c>
      <c r="M307">
        <f>((1-$D$109)*G307)+$D$109*$AP$102</f>
        <v>2.9940119760479042E-4</v>
      </c>
      <c r="O307" s="96">
        <v>2</v>
      </c>
      <c r="P307" s="96" t="str">
        <f t="shared" ref="P307:P310" si="24">L323</f>
        <v>3,5,4,2,1,3</v>
      </c>
      <c r="Q307" s="96">
        <f>AH97+AG99+AE98+AD96+AF95</f>
        <v>1049</v>
      </c>
      <c r="S307" s="101"/>
      <c r="T307" s="101"/>
    </row>
    <row r="308" spans="1:20" x14ac:dyDescent="0.25">
      <c r="A308" s="101"/>
      <c r="C308" s="70">
        <v>3</v>
      </c>
      <c r="D308" s="78" t="str">
        <f t="shared" si="23"/>
        <v>1,5,4</v>
      </c>
      <c r="E308" s="121">
        <v>0.58381078109972828</v>
      </c>
      <c r="F308" s="95">
        <v>0</v>
      </c>
      <c r="G308" s="96">
        <f>MAX($AP$102, (1/AE98)^$D$116)</f>
        <v>2.9940119760479042E-4</v>
      </c>
      <c r="H308" s="96">
        <f>MAX($AP$102, (1/AF98)^$D$116)</f>
        <v>2.9940119760479042E-4</v>
      </c>
      <c r="I308" s="95">
        <v>0</v>
      </c>
      <c r="J308" s="95">
        <v>0</v>
      </c>
      <c r="K308" s="117">
        <f>SUM(F308:H308)</f>
        <v>5.9880239520958083E-4</v>
      </c>
      <c r="L308" t="s">
        <v>290</v>
      </c>
      <c r="M308">
        <f>((1-$D$109)*H308)+$D$109*$AP$102</f>
        <v>2.9940119760479042E-4</v>
      </c>
      <c r="O308" s="96">
        <v>3</v>
      </c>
      <c r="P308" s="96" t="str">
        <f t="shared" si="24"/>
        <v>1,5,4,3,2,1</v>
      </c>
      <c r="Q308" s="96">
        <f>AH95+AG99+AF98+AE97+AD96</f>
        <v>789</v>
      </c>
      <c r="S308" s="101"/>
      <c r="T308" s="101"/>
    </row>
    <row r="309" spans="1:20" x14ac:dyDescent="0.25">
      <c r="A309" s="101"/>
      <c r="C309" s="70">
        <v>4</v>
      </c>
      <c r="D309" s="78" t="str">
        <f t="shared" si="23"/>
        <v>5,2,4</v>
      </c>
      <c r="E309" s="121">
        <v>0.27485765401016693</v>
      </c>
      <c r="F309" s="96">
        <f>MAX($AP$102, (1/AD98)^$D$116)</f>
        <v>2.9940119760479042E-4</v>
      </c>
      <c r="G309" s="95">
        <v>0</v>
      </c>
      <c r="H309" s="96">
        <f>MAX($AP$102, (1/AF98)^$D$116)</f>
        <v>2.9940119760479042E-4</v>
      </c>
      <c r="I309" s="95">
        <v>0</v>
      </c>
      <c r="J309" s="95">
        <v>0</v>
      </c>
      <c r="K309" s="117">
        <f>SUM(F309:H309)</f>
        <v>5.9880239520958083E-4</v>
      </c>
      <c r="L309" t="s">
        <v>178</v>
      </c>
      <c r="M309">
        <f>((1-$D$109)*H309)+$D$109*$AP$102</f>
        <v>2.9940119760479042E-4</v>
      </c>
      <c r="O309" s="95">
        <v>4</v>
      </c>
      <c r="P309" s="95" t="str">
        <f t="shared" si="24"/>
        <v>5,2,4,3,1,5</v>
      </c>
      <c r="Q309" s="95">
        <f>AE99+AG96+AF98+AD97+AH95</f>
        <v>668</v>
      </c>
      <c r="S309" s="101"/>
      <c r="T309" s="101"/>
    </row>
    <row r="310" spans="1:20" x14ac:dyDescent="0.25">
      <c r="A310" s="101"/>
      <c r="C310" s="70">
        <v>5</v>
      </c>
      <c r="D310" s="78" t="str">
        <f t="shared" si="23"/>
        <v>2,5,4</v>
      </c>
      <c r="E310" s="121">
        <v>0.37573554453395419</v>
      </c>
      <c r="F310" s="96">
        <f>MAX($AP$102, (1/AD98)^$D$116)</f>
        <v>2.9940119760479042E-4</v>
      </c>
      <c r="G310" s="95">
        <v>0</v>
      </c>
      <c r="H310" s="96">
        <f>MAX($AP$102, (1/AF98)^$D$116)</f>
        <v>2.9940119760479042E-4</v>
      </c>
      <c r="I310" s="95">
        <v>0</v>
      </c>
      <c r="J310" s="95">
        <v>0</v>
      </c>
      <c r="K310" s="117">
        <f>SUM(F310:H310)</f>
        <v>5.9880239520958083E-4</v>
      </c>
      <c r="L310" t="s">
        <v>289</v>
      </c>
      <c r="M310">
        <f>((1-$D$109)*H310)+$D$109*$AP$102</f>
        <v>2.9940119760479042E-4</v>
      </c>
      <c r="O310" s="96">
        <v>5</v>
      </c>
      <c r="P310" s="96" t="str">
        <f t="shared" si="24"/>
        <v>2,5,4,3,1,2</v>
      </c>
      <c r="Q310" s="96">
        <f>AH96+AG99+AF98+AD97+AE95</f>
        <v>737</v>
      </c>
      <c r="S310" s="101"/>
      <c r="T310" s="101"/>
    </row>
    <row r="311" spans="1:20" x14ac:dyDescent="0.25">
      <c r="A311" s="101"/>
      <c r="S311" s="101"/>
      <c r="T311" s="101"/>
    </row>
    <row r="312" spans="1:20" x14ac:dyDescent="0.25">
      <c r="A312" s="101"/>
      <c r="C312" s="70" t="s">
        <v>156</v>
      </c>
      <c r="D312" s="70" t="s">
        <v>161</v>
      </c>
      <c r="F312" s="114">
        <v>1</v>
      </c>
      <c r="G312" s="114">
        <v>2</v>
      </c>
      <c r="H312" s="115">
        <v>3</v>
      </c>
      <c r="I312" s="116">
        <v>4</v>
      </c>
      <c r="J312" s="116">
        <v>5</v>
      </c>
      <c r="K312" t="s">
        <v>163</v>
      </c>
      <c r="L312" s="116"/>
      <c r="M312" t="s">
        <v>145</v>
      </c>
      <c r="S312" s="101"/>
      <c r="T312" s="101"/>
    </row>
    <row r="313" spans="1:20" x14ac:dyDescent="0.25">
      <c r="A313" s="101"/>
      <c r="E313" t="s">
        <v>272</v>
      </c>
      <c r="F313" t="s">
        <v>273</v>
      </c>
      <c r="M313" t="s">
        <v>283</v>
      </c>
      <c r="S313" s="101"/>
      <c r="T313" s="101"/>
    </row>
    <row r="314" spans="1:20" x14ac:dyDescent="0.25">
      <c r="A314" s="101"/>
      <c r="C314" s="70">
        <v>1</v>
      </c>
      <c r="D314" s="78" t="str">
        <f>L306</f>
        <v>4,3,1,5</v>
      </c>
      <c r="E314" s="121">
        <v>0.36590100748591181</v>
      </c>
      <c r="F314" s="95">
        <v>0</v>
      </c>
      <c r="G314" s="96">
        <f>MAX($AP$102, (1/AE99)^$D$116)</f>
        <v>2.9940119760479042E-4</v>
      </c>
      <c r="H314" s="95">
        <v>0</v>
      </c>
      <c r="I314" s="95">
        <v>0</v>
      </c>
      <c r="J314" s="95">
        <v>0</v>
      </c>
      <c r="K314" s="117">
        <f>SUM(F314:G314)</f>
        <v>2.9940119760479042E-4</v>
      </c>
      <c r="L314" t="s">
        <v>217</v>
      </c>
      <c r="M314">
        <f>((1-$D$109)*G314)+$D$109*$AP$102</f>
        <v>2.9940119760479042E-4</v>
      </c>
      <c r="S314" s="101"/>
      <c r="T314" s="101"/>
    </row>
    <row r="315" spans="1:20" x14ac:dyDescent="0.25">
      <c r="A315" s="101"/>
      <c r="C315" s="70">
        <v>2</v>
      </c>
      <c r="D315" s="78" t="str">
        <f t="shared" ref="D315:D318" si="25">L307</f>
        <v>3,5,4,2</v>
      </c>
      <c r="E315" s="121">
        <v>0.845330437069993</v>
      </c>
      <c r="F315" s="96">
        <f>MAX($AP$102, (1/AD96)^$D$116)</f>
        <v>2.9940119760479042E-4</v>
      </c>
      <c r="G315" s="95">
        <v>0</v>
      </c>
      <c r="H315" s="95">
        <v>0</v>
      </c>
      <c r="I315" s="95">
        <v>0</v>
      </c>
      <c r="J315" s="95">
        <v>0</v>
      </c>
      <c r="K315" s="117">
        <f>SUM(F315)</f>
        <v>2.9940119760479042E-4</v>
      </c>
      <c r="L315" t="s">
        <v>294</v>
      </c>
      <c r="M315">
        <f>((1-$D$109)*F315)+$D$109*$AP$102</f>
        <v>2.9940119760479042E-4</v>
      </c>
      <c r="S315" s="101"/>
      <c r="T315" s="101"/>
    </row>
    <row r="316" spans="1:20" x14ac:dyDescent="0.25">
      <c r="A316" s="101"/>
      <c r="C316" s="70">
        <v>3</v>
      </c>
      <c r="D316" s="78" t="str">
        <f t="shared" si="25"/>
        <v>1,5,4,3</v>
      </c>
      <c r="E316" s="121">
        <v>8.2920655274472344E-2</v>
      </c>
      <c r="F316" s="95">
        <v>0</v>
      </c>
      <c r="G316" s="96">
        <f>MAX($AP$102, (1/AE97)^$D$116)</f>
        <v>2.9940119760479042E-4</v>
      </c>
      <c r="H316" s="95">
        <v>0</v>
      </c>
      <c r="I316" s="95">
        <v>0</v>
      </c>
      <c r="J316" s="95">
        <v>0</v>
      </c>
      <c r="K316" s="117">
        <f>SUM(F316:G316)</f>
        <v>2.9940119760479042E-4</v>
      </c>
      <c r="L316" t="s">
        <v>293</v>
      </c>
      <c r="M316">
        <f>((1-$D$109)*G316)+$D$109*$AP$102</f>
        <v>2.9940119760479042E-4</v>
      </c>
      <c r="S316" s="101"/>
      <c r="T316" s="101"/>
    </row>
    <row r="317" spans="1:20" x14ac:dyDescent="0.25">
      <c r="A317" s="101"/>
      <c r="C317" s="70">
        <v>4</v>
      </c>
      <c r="D317" s="78" t="str">
        <f t="shared" si="25"/>
        <v>5,2,4,3</v>
      </c>
      <c r="E317" s="121">
        <v>0.5962198960992352</v>
      </c>
      <c r="F317" s="96">
        <f>MAX($AP$102, (1/AD97)^$D$116)</f>
        <v>2.9940119760479042E-4</v>
      </c>
      <c r="G317" s="95">
        <v>0</v>
      </c>
      <c r="H317" s="95">
        <v>0</v>
      </c>
      <c r="I317" s="95">
        <v>0</v>
      </c>
      <c r="J317" s="95">
        <v>0</v>
      </c>
      <c r="K317" s="117">
        <f>SUM(F317)</f>
        <v>2.9940119760479042E-4</v>
      </c>
      <c r="L317" t="s">
        <v>181</v>
      </c>
      <c r="M317">
        <f>((1-$D$109)*F317)+$D$109*$AP$102</f>
        <v>2.9940119760479042E-4</v>
      </c>
      <c r="S317" s="101"/>
      <c r="T317" s="101"/>
    </row>
    <row r="318" spans="1:20" x14ac:dyDescent="0.25">
      <c r="A318" s="101"/>
      <c r="C318" s="70">
        <v>5</v>
      </c>
      <c r="D318" s="78" t="str">
        <f t="shared" si="25"/>
        <v>2,5,4,3</v>
      </c>
      <c r="E318" s="121">
        <v>0.8048593758521122</v>
      </c>
      <c r="F318" s="96">
        <f>MAX($AP$102, (1/AD97)^$D$116)</f>
        <v>2.9940119760479042E-4</v>
      </c>
      <c r="G318" s="95">
        <v>0</v>
      </c>
      <c r="H318" s="95">
        <v>0</v>
      </c>
      <c r="I318" s="95">
        <v>0</v>
      </c>
      <c r="J318" s="95">
        <v>0</v>
      </c>
      <c r="K318" s="117">
        <f>SUM(F318)</f>
        <v>2.9940119760479042E-4</v>
      </c>
      <c r="L318" t="s">
        <v>292</v>
      </c>
      <c r="M318">
        <f>((1-$D$109)*F318)+$D$109*$AP$102</f>
        <v>2.9940119760479042E-4</v>
      </c>
      <c r="S318" s="101"/>
      <c r="T318" s="101"/>
    </row>
    <row r="319" spans="1:20" x14ac:dyDescent="0.25">
      <c r="A319" s="101"/>
      <c r="S319" s="101"/>
      <c r="T319" s="101"/>
    </row>
    <row r="320" spans="1:20" x14ac:dyDescent="0.25">
      <c r="A320" s="101"/>
      <c r="C320" s="70" t="s">
        <v>156</v>
      </c>
      <c r="D320" s="70" t="s">
        <v>161</v>
      </c>
      <c r="F320" s="114">
        <v>1</v>
      </c>
      <c r="G320" s="114">
        <v>2</v>
      </c>
      <c r="H320" s="115">
        <v>3</v>
      </c>
      <c r="I320" s="116">
        <v>4</v>
      </c>
      <c r="J320" s="116">
        <v>5</v>
      </c>
      <c r="K320" t="s">
        <v>163</v>
      </c>
      <c r="L320" s="116"/>
      <c r="M320" t="s">
        <v>145</v>
      </c>
      <c r="S320" s="101"/>
      <c r="T320" s="101"/>
    </row>
    <row r="321" spans="1:25" x14ac:dyDescent="0.25">
      <c r="A321" s="101"/>
      <c r="E321" t="s">
        <v>272</v>
      </c>
      <c r="F321" t="s">
        <v>273</v>
      </c>
      <c r="M321" t="s">
        <v>283</v>
      </c>
      <c r="S321" s="101"/>
      <c r="T321" s="101"/>
    </row>
    <row r="322" spans="1:25" x14ac:dyDescent="0.25">
      <c r="A322" s="101"/>
      <c r="C322" s="70">
        <v>1</v>
      </c>
      <c r="D322" s="78" t="str">
        <f>L314</f>
        <v>4,3,1,5,2</v>
      </c>
      <c r="E322" s="121">
        <v>0.69995500180055659</v>
      </c>
      <c r="F322" s="95">
        <v>0</v>
      </c>
      <c r="G322" s="95">
        <v>0</v>
      </c>
      <c r="H322" s="95">
        <v>0</v>
      </c>
      <c r="I322" s="96">
        <f>MAX($AP$102, (1/AG96)^$D$116)</f>
        <v>2.9940119760479042E-4</v>
      </c>
      <c r="J322" s="95">
        <v>0</v>
      </c>
      <c r="K322" s="117">
        <f>SUM(F322:I322)</f>
        <v>2.9940119760479042E-4</v>
      </c>
      <c r="L322" t="s">
        <v>302</v>
      </c>
      <c r="M322">
        <f>((1-$D$109)*I322)+$D$109*$AP$102</f>
        <v>2.9940119760479042E-4</v>
      </c>
      <c r="S322" s="101"/>
      <c r="T322" s="101"/>
    </row>
    <row r="323" spans="1:25" x14ac:dyDescent="0.25">
      <c r="A323" s="101"/>
      <c r="C323" s="70">
        <v>2</v>
      </c>
      <c r="D323" s="78" t="str">
        <f t="shared" ref="D323:D326" si="26">L315</f>
        <v>3,5,4,2,1</v>
      </c>
      <c r="E323" s="121">
        <v>0.51654851731011298</v>
      </c>
      <c r="F323" s="95">
        <v>0</v>
      </c>
      <c r="G323" s="95">
        <v>0</v>
      </c>
      <c r="H323" s="96">
        <f>MAX($AP$102, (1/AF95)^$D$116)</f>
        <v>2.9940119760479042E-4</v>
      </c>
      <c r="I323" s="95">
        <v>0</v>
      </c>
      <c r="J323" s="95">
        <v>0</v>
      </c>
      <c r="K323" s="117">
        <f>SUM(F323:H323)</f>
        <v>2.9940119760479042E-4</v>
      </c>
      <c r="L323" t="s">
        <v>299</v>
      </c>
      <c r="M323">
        <f>((1-$D$109)*H323)+$D$109*$AP$102</f>
        <v>2.9940119760479042E-4</v>
      </c>
      <c r="S323" s="101"/>
      <c r="T323" s="101"/>
    </row>
    <row r="324" spans="1:25" x14ac:dyDescent="0.25">
      <c r="A324" s="101"/>
      <c r="C324" s="70">
        <v>3</v>
      </c>
      <c r="D324" s="78" t="str">
        <f t="shared" si="26"/>
        <v>1,5,4,3,2</v>
      </c>
      <c r="E324" s="121">
        <v>3.5439493123274546E-2</v>
      </c>
      <c r="F324" s="96">
        <f>MAX($AP$102, (1/AD96)^$D$116)</f>
        <v>2.9940119760479042E-4</v>
      </c>
      <c r="G324" s="95">
        <v>0</v>
      </c>
      <c r="H324" s="95">
        <v>0</v>
      </c>
      <c r="I324" s="95">
        <v>0</v>
      </c>
      <c r="J324" s="95">
        <v>0</v>
      </c>
      <c r="K324" s="117">
        <f>SUM(F324)</f>
        <v>2.9940119760479042E-4</v>
      </c>
      <c r="L324" t="s">
        <v>296</v>
      </c>
      <c r="M324">
        <f>((1-$D$109)*F324)+$D$109*$AP$102</f>
        <v>2.9940119760479042E-4</v>
      </c>
      <c r="S324" s="101"/>
      <c r="T324" s="101"/>
    </row>
    <row r="325" spans="1:25" x14ac:dyDescent="0.25">
      <c r="A325" s="101"/>
      <c r="C325" s="70">
        <v>4</v>
      </c>
      <c r="D325" s="78" t="str">
        <f t="shared" si="26"/>
        <v>5,2,4,3,1</v>
      </c>
      <c r="E325" s="121">
        <v>7.036324100599145E-2</v>
      </c>
      <c r="F325" s="95">
        <v>0</v>
      </c>
      <c r="G325" s="95">
        <v>0</v>
      </c>
      <c r="H325" s="95">
        <v>0</v>
      </c>
      <c r="I325" s="95">
        <v>0</v>
      </c>
      <c r="J325" s="96">
        <f>MAX($AP$102, (1/AH95)^$D$116)</f>
        <v>2.9940119760479042E-4</v>
      </c>
      <c r="K325" s="117">
        <f>SUM(F325:J325)</f>
        <v>2.9940119760479042E-4</v>
      </c>
      <c r="L325" t="s">
        <v>309</v>
      </c>
      <c r="M325">
        <f>((1-$D$109)*J325)+$D$109*$AP$102</f>
        <v>2.9940119760479042E-4</v>
      </c>
      <c r="S325" s="101"/>
      <c r="T325" s="101"/>
    </row>
    <row r="326" spans="1:25" x14ac:dyDescent="0.25">
      <c r="A326" s="101"/>
      <c r="C326" s="70">
        <v>5</v>
      </c>
      <c r="D326" s="78" t="str">
        <f t="shared" si="26"/>
        <v>2,5,4,3,1</v>
      </c>
      <c r="E326" s="121">
        <v>6.7066712325841049E-2</v>
      </c>
      <c r="F326" s="95">
        <v>0</v>
      </c>
      <c r="G326" s="96">
        <f>MAX($AP$102, (1/AE95)^$D$116)</f>
        <v>2.9940119760479042E-4</v>
      </c>
      <c r="H326" s="95">
        <v>0</v>
      </c>
      <c r="I326" s="95">
        <v>0</v>
      </c>
      <c r="J326" s="95">
        <v>0</v>
      </c>
      <c r="K326" s="117">
        <f>SUM(F326:G326)</f>
        <v>2.9940119760479042E-4</v>
      </c>
      <c r="L326" t="s">
        <v>295</v>
      </c>
      <c r="M326">
        <f>((1-$D$109)*G326)+$D$109*$AP$102</f>
        <v>2.9940119760479042E-4</v>
      </c>
      <c r="S326" s="101"/>
      <c r="T326" s="101"/>
    </row>
    <row r="327" spans="1:25" x14ac:dyDescent="0.25">
      <c r="A327" s="101"/>
      <c r="S327" s="101"/>
      <c r="T327" s="101"/>
    </row>
    <row r="328" spans="1:25" x14ac:dyDescent="0.25">
      <c r="A328" s="101"/>
      <c r="B328" s="104"/>
      <c r="C328" s="203"/>
      <c r="D328" s="104"/>
      <c r="E328" s="104"/>
      <c r="F328" s="101"/>
      <c r="G328" s="101"/>
      <c r="H328" s="101"/>
      <c r="I328" s="101"/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</row>
    <row r="329" spans="1:25" x14ac:dyDescent="0.25">
      <c r="A329" s="101"/>
      <c r="B329" s="104"/>
      <c r="C329" s="203"/>
      <c r="D329" s="104"/>
      <c r="E329" s="104"/>
      <c r="F329" s="101"/>
      <c r="G329" s="101"/>
      <c r="H329" s="101"/>
      <c r="I329" s="101"/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</row>
    <row r="330" spans="1:25" x14ac:dyDescent="0.25">
      <c r="A330" s="101"/>
      <c r="B330" s="104"/>
      <c r="C330" s="203"/>
      <c r="D330" s="104"/>
      <c r="E330" s="104"/>
      <c r="F330" s="101"/>
      <c r="G330" s="101"/>
      <c r="H330" s="101"/>
      <c r="I330" s="101"/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</row>
    <row r="331" spans="1:25" x14ac:dyDescent="0.25">
      <c r="A331" s="101"/>
      <c r="B331" s="104"/>
      <c r="N331" s="101"/>
      <c r="O331" s="101"/>
      <c r="P331" s="101"/>
      <c r="Q331" s="101"/>
      <c r="R331" s="101"/>
      <c r="S331" s="101"/>
      <c r="T331" s="101"/>
    </row>
    <row r="332" spans="1:25" x14ac:dyDescent="0.25">
      <c r="A332" s="101"/>
      <c r="B332" s="104"/>
      <c r="C332" t="s">
        <v>310</v>
      </c>
      <c r="N332" s="101"/>
      <c r="O332" s="101"/>
      <c r="P332" s="101"/>
      <c r="Q332" s="101"/>
      <c r="R332" s="101"/>
      <c r="S332" s="101"/>
      <c r="T332" s="101"/>
    </row>
    <row r="333" spans="1:25" x14ac:dyDescent="0.25">
      <c r="A333" s="101"/>
      <c r="B333" s="104"/>
      <c r="N333" s="101"/>
      <c r="O333" s="101"/>
      <c r="P333" s="101"/>
      <c r="Q333" s="101"/>
      <c r="R333" s="101"/>
      <c r="S333" s="101"/>
      <c r="T333" s="101"/>
    </row>
    <row r="334" spans="1:25" x14ac:dyDescent="0.25">
      <c r="A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</row>
    <row r="335" spans="1:25" x14ac:dyDescent="0.25">
      <c r="A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</row>
    <row r="336" spans="1:25" x14ac:dyDescent="0.25">
      <c r="A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</row>
    <row r="337" spans="1:25" x14ac:dyDescent="0.25">
      <c r="A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</row>
    <row r="338" spans="1:25" x14ac:dyDescent="0.25">
      <c r="A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</row>
    <row r="339" spans="1:25" x14ac:dyDescent="0.25">
      <c r="A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</row>
    <row r="340" spans="1:25" x14ac:dyDescent="0.25">
      <c r="A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</row>
    <row r="341" spans="1:25" x14ac:dyDescent="0.25">
      <c r="A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</row>
    <row r="342" spans="1:25" x14ac:dyDescent="0.25">
      <c r="A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</row>
    <row r="343" spans="1:25" x14ac:dyDescent="0.25">
      <c r="A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</row>
    <row r="344" spans="1:25" x14ac:dyDescent="0.25">
      <c r="A344" s="101"/>
      <c r="D344" s="142" t="s">
        <v>311</v>
      </c>
      <c r="E344" s="201">
        <v>1</v>
      </c>
      <c r="F344" s="201" t="s">
        <v>295</v>
      </c>
      <c r="G344" s="201">
        <v>737</v>
      </c>
      <c r="H344" t="s">
        <v>149</v>
      </c>
      <c r="I344" s="188" t="s">
        <v>316</v>
      </c>
      <c r="J344" s="203"/>
      <c r="K344" s="203"/>
      <c r="L344" s="203"/>
      <c r="M344" s="203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</row>
    <row r="345" spans="1:25" x14ac:dyDescent="0.25">
      <c r="A345" s="101"/>
      <c r="D345" s="142" t="s">
        <v>312</v>
      </c>
      <c r="E345" s="142">
        <v>5</v>
      </c>
      <c r="F345" s="142" t="s">
        <v>295</v>
      </c>
      <c r="G345" s="142">
        <v>737</v>
      </c>
      <c r="N345" s="101" t="s">
        <v>454</v>
      </c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</row>
    <row r="346" spans="1:25" x14ac:dyDescent="0.25">
      <c r="A346" s="101"/>
      <c r="D346" s="142" t="s">
        <v>313</v>
      </c>
      <c r="E346" s="142">
        <v>3</v>
      </c>
      <c r="F346" s="142" t="s">
        <v>295</v>
      </c>
      <c r="G346" s="142">
        <v>737</v>
      </c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</row>
    <row r="347" spans="1:25" x14ac:dyDescent="0.25">
      <c r="A347" s="101"/>
      <c r="D347" s="142" t="s">
        <v>314</v>
      </c>
      <c r="E347" s="142">
        <v>3</v>
      </c>
      <c r="F347" s="142" t="s">
        <v>295</v>
      </c>
      <c r="G347" s="142">
        <v>737</v>
      </c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</row>
    <row r="348" spans="1:25" x14ac:dyDescent="0.25">
      <c r="A348" s="101"/>
      <c r="D348" s="139" t="s">
        <v>315</v>
      </c>
      <c r="E348" s="139">
        <v>1</v>
      </c>
      <c r="F348" s="139" t="s">
        <v>302</v>
      </c>
      <c r="G348" s="139">
        <v>668</v>
      </c>
      <c r="H348">
        <f>1/G348</f>
        <v>1.4970059880239522E-3</v>
      </c>
      <c r="I348" s="122">
        <f>(1-$D$113)*M290+($D$113*H348)</f>
        <v>8.9820359281437136E-4</v>
      </c>
      <c r="J348" s="122">
        <f>(1-$D$113)*M298+($D$113*H348)</f>
        <v>8.9820359281437136E-4</v>
      </c>
      <c r="K348" s="122">
        <f>(1-$D$113)*M306+($D$113*J348)</f>
        <v>5.9880239520958083E-4</v>
      </c>
      <c r="L348" s="122">
        <f>(1-$D$113)*M314+($D$113*K348)</f>
        <v>4.4910179640718562E-4</v>
      </c>
      <c r="M348" s="122">
        <f>(1-$D$113)*M322+($D$113*L348)</f>
        <v>3.7425149700598805E-4</v>
      </c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</row>
    <row r="349" spans="1:25" x14ac:dyDescent="0.25">
      <c r="A349" s="101"/>
      <c r="D349" s="139"/>
      <c r="E349" s="139">
        <v>4</v>
      </c>
      <c r="F349" s="139" t="s">
        <v>309</v>
      </c>
      <c r="G349" s="139">
        <v>668</v>
      </c>
      <c r="H349">
        <f>1/G349</f>
        <v>1.4970059880239522E-3</v>
      </c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</row>
    <row r="350" spans="1:25" x14ac:dyDescent="0.25">
      <c r="A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</row>
    <row r="351" spans="1:25" x14ac:dyDescent="0.25">
      <c r="A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</row>
    <row r="352" spans="1:25" x14ac:dyDescent="0.25">
      <c r="A352" s="101"/>
      <c r="E352" s="124" t="s">
        <v>342</v>
      </c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</row>
    <row r="353" spans="1:25" x14ac:dyDescent="0.25">
      <c r="A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</row>
    <row r="354" spans="1:25" x14ac:dyDescent="0.25">
      <c r="A354" s="101"/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</row>
    <row r="355" spans="1:25" x14ac:dyDescent="0.25">
      <c r="A355" s="101"/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</row>
    <row r="356" spans="1:25" x14ac:dyDescent="0.25">
      <c r="A356" s="101"/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</row>
    <row r="357" spans="1:25" x14ac:dyDescent="0.25">
      <c r="A357" s="101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</row>
    <row r="358" spans="1:25" x14ac:dyDescent="0.25">
      <c r="A358" s="101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</row>
    <row r="359" spans="1:25" x14ac:dyDescent="0.25">
      <c r="A359" s="101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</row>
    <row r="360" spans="1:25" x14ac:dyDescent="0.25">
      <c r="A360" s="101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</row>
    <row r="361" spans="1:25" x14ac:dyDescent="0.25">
      <c r="A361" s="101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</row>
    <row r="362" spans="1:25" x14ac:dyDescent="0.25">
      <c r="A362" s="101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</row>
    <row r="363" spans="1:25" x14ac:dyDescent="0.25">
      <c r="A363" s="101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</row>
    <row r="364" spans="1:25" x14ac:dyDescent="0.25">
      <c r="A364" s="101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</row>
    <row r="365" spans="1:25" x14ac:dyDescent="0.25">
      <c r="A365" s="101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</row>
    <row r="366" spans="1:25" x14ac:dyDescent="0.25">
      <c r="A366" s="101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</row>
    <row r="367" spans="1:25" x14ac:dyDescent="0.25">
      <c r="A367" s="101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</row>
    <row r="368" spans="1:25" x14ac:dyDescent="0.25">
      <c r="A368" s="101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</row>
    <row r="369" spans="1:25" x14ac:dyDescent="0.25">
      <c r="A369" s="101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</row>
    <row r="370" spans="1:25" x14ac:dyDescent="0.25">
      <c r="A370" s="101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</row>
    <row r="371" spans="1:25" x14ac:dyDescent="0.25">
      <c r="A371" s="101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</row>
    <row r="372" spans="1:25" x14ac:dyDescent="0.25">
      <c r="A372" s="101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</row>
    <row r="373" spans="1:25" x14ac:dyDescent="0.25">
      <c r="A373" s="101"/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</row>
    <row r="374" spans="1:25" x14ac:dyDescent="0.25">
      <c r="A374" s="101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101"/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</row>
    <row r="375" spans="1:25" x14ac:dyDescent="0.25">
      <c r="A375" s="101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101"/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</row>
    <row r="376" spans="1:25" x14ac:dyDescent="0.25">
      <c r="A376" s="101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</row>
    <row r="377" spans="1:25" x14ac:dyDescent="0.25">
      <c r="A377" s="101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</row>
    <row r="378" spans="1:25" x14ac:dyDescent="0.25">
      <c r="A378" s="101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</row>
    <row r="379" spans="1:25" x14ac:dyDescent="0.25">
      <c r="A379" s="101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</row>
    <row r="380" spans="1:25" x14ac:dyDescent="0.25">
      <c r="A380" s="101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</row>
    <row r="381" spans="1:25" x14ac:dyDescent="0.25">
      <c r="A381" s="101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  <c r="V381" s="101"/>
      <c r="W381" s="101"/>
      <c r="X381" s="101"/>
      <c r="Y381" s="101"/>
    </row>
    <row r="382" spans="1:25" x14ac:dyDescent="0.25">
      <c r="A382" s="101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101"/>
      <c r="Y382" s="101"/>
    </row>
    <row r="383" spans="1:25" x14ac:dyDescent="0.25">
      <c r="A383" s="101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  <c r="V383" s="101"/>
      <c r="W383" s="101"/>
      <c r="X383" s="101"/>
      <c r="Y383" s="101"/>
    </row>
    <row r="384" spans="1:25" x14ac:dyDescent="0.25">
      <c r="A384" s="101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  <c r="V384" s="101"/>
      <c r="W384" s="101"/>
      <c r="X384" s="101"/>
      <c r="Y384" s="101"/>
    </row>
    <row r="385" spans="1:25" x14ac:dyDescent="0.25">
      <c r="A385" s="101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  <c r="V385" s="101"/>
      <c r="W385" s="101"/>
      <c r="X385" s="101"/>
      <c r="Y385" s="101"/>
    </row>
    <row r="386" spans="1:25" x14ac:dyDescent="0.25">
      <c r="A386" s="101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</row>
    <row r="387" spans="1:25" x14ac:dyDescent="0.25">
      <c r="A387" s="101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</row>
    <row r="388" spans="1:25" x14ac:dyDescent="0.25">
      <c r="A388" s="101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101"/>
      <c r="Y388" s="101"/>
    </row>
    <row r="389" spans="1:25" x14ac:dyDescent="0.25">
      <c r="A389" s="101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  <c r="V389" s="101"/>
      <c r="W389" s="101"/>
      <c r="X389" s="101"/>
      <c r="Y389" s="101"/>
    </row>
    <row r="390" spans="1:25" x14ac:dyDescent="0.25">
      <c r="A390" s="101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  <c r="V390" s="101"/>
      <c r="W390" s="101"/>
      <c r="X390" s="101"/>
      <c r="Y390" s="101"/>
    </row>
    <row r="391" spans="1:25" x14ac:dyDescent="0.25">
      <c r="A391" s="101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  <c r="V391" s="101"/>
      <c r="W391" s="101"/>
      <c r="X391" s="101"/>
      <c r="Y391" s="101"/>
    </row>
    <row r="392" spans="1:25" x14ac:dyDescent="0.25">
      <c r="A392" s="101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  <c r="V392" s="101"/>
      <c r="W392" s="101"/>
      <c r="X392" s="101"/>
      <c r="Y392" s="101"/>
    </row>
    <row r="393" spans="1:25" x14ac:dyDescent="0.25">
      <c r="A393" s="101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101"/>
      <c r="Y393" s="101"/>
    </row>
    <row r="394" spans="1:25" x14ac:dyDescent="0.25">
      <c r="A394" s="101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  <c r="V394" s="101"/>
      <c r="W394" s="101"/>
      <c r="X394" s="101"/>
      <c r="Y394" s="101"/>
    </row>
    <row r="395" spans="1:25" x14ac:dyDescent="0.25">
      <c r="A395" s="101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  <c r="V395" s="101"/>
      <c r="W395" s="101"/>
      <c r="X395" s="101"/>
      <c r="Y395" s="101"/>
    </row>
    <row r="396" spans="1:25" x14ac:dyDescent="0.25">
      <c r="A396" s="101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  <c r="V396" s="101"/>
      <c r="W396" s="101"/>
      <c r="X396" s="101"/>
      <c r="Y396" s="101"/>
    </row>
    <row r="397" spans="1:25" x14ac:dyDescent="0.25">
      <c r="A397" s="101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  <c r="V397" s="101"/>
      <c r="W397" s="101"/>
      <c r="X397" s="101"/>
      <c r="Y397" s="101"/>
    </row>
    <row r="398" spans="1:25" x14ac:dyDescent="0.25">
      <c r="A398" s="101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  <c r="V398" s="101"/>
      <c r="W398" s="101"/>
      <c r="X398" s="101"/>
      <c r="Y398" s="101"/>
    </row>
    <row r="399" spans="1:25" x14ac:dyDescent="0.25">
      <c r="A399" s="101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  <c r="V399" s="101"/>
      <c r="W399" s="101"/>
      <c r="X399" s="101"/>
      <c r="Y399" s="101"/>
    </row>
    <row r="400" spans="1:25" x14ac:dyDescent="0.25">
      <c r="A400" s="101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  <c r="V400" s="101"/>
      <c r="W400" s="101"/>
      <c r="X400" s="101"/>
      <c r="Y400" s="101"/>
    </row>
    <row r="401" spans="1:25" x14ac:dyDescent="0.25">
      <c r="A401" s="101"/>
      <c r="B401" s="203"/>
      <c r="C401" s="203"/>
      <c r="D401" s="203"/>
      <c r="E401" s="203"/>
      <c r="F401" s="101"/>
      <c r="G401" s="101"/>
      <c r="H401" s="101"/>
      <c r="I401" s="101"/>
      <c r="J401" s="101"/>
      <c r="K401" s="101"/>
      <c r="L401" s="101"/>
      <c r="M401" s="101"/>
      <c r="N401" s="101"/>
      <c r="O401" s="101"/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</row>
    <row r="402" spans="1:25" x14ac:dyDescent="0.25">
      <c r="A402" s="101"/>
      <c r="B402" s="203"/>
      <c r="C402" s="203"/>
      <c r="D402" s="104"/>
      <c r="E402" s="104"/>
      <c r="F402" s="101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</row>
    <row r="403" spans="1:25" x14ac:dyDescent="0.25">
      <c r="A403" s="101"/>
      <c r="B403" s="203"/>
      <c r="C403" s="203"/>
      <c r="D403" s="104"/>
      <c r="E403" s="104"/>
      <c r="F403" s="101"/>
      <c r="G403" s="101"/>
      <c r="H403" s="101"/>
      <c r="I403" s="101"/>
      <c r="J403" s="101"/>
      <c r="K403" s="101"/>
      <c r="L403" s="101"/>
      <c r="M403" s="101"/>
      <c r="N403" s="101"/>
      <c r="O403" s="101"/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</row>
    <row r="404" spans="1:25" x14ac:dyDescent="0.25">
      <c r="A404" s="101"/>
      <c r="B404" s="104"/>
      <c r="C404" s="203"/>
      <c r="D404" s="104"/>
      <c r="E404" s="104"/>
      <c r="F404" s="101"/>
      <c r="G404" s="101"/>
      <c r="H404" s="101"/>
      <c r="I404" s="101"/>
      <c r="J404" s="101"/>
      <c r="K404" s="101"/>
      <c r="L404" s="101"/>
      <c r="M404" s="101"/>
      <c r="N404" s="101"/>
      <c r="O404" s="101"/>
      <c r="P404" s="101"/>
      <c r="Q404" s="101"/>
      <c r="R404" s="101"/>
      <c r="S404" s="101"/>
      <c r="T404" s="101"/>
      <c r="U404" s="101"/>
      <c r="V404" s="101"/>
      <c r="W404" s="101"/>
      <c r="X404" s="101"/>
      <c r="Y404" s="101"/>
    </row>
    <row r="405" spans="1:25" x14ac:dyDescent="0.25">
      <c r="A405" s="101"/>
      <c r="B405" s="104"/>
      <c r="C405" s="203"/>
      <c r="D405" s="104"/>
      <c r="E405" s="104"/>
      <c r="F405" s="101"/>
      <c r="G405" s="101"/>
      <c r="H405" s="101"/>
      <c r="I405" s="101"/>
      <c r="J405" s="101"/>
      <c r="K405" s="101"/>
      <c r="L405" s="101"/>
      <c r="M405" s="101"/>
      <c r="N405" s="101"/>
      <c r="O405" s="101"/>
      <c r="P405" s="101"/>
      <c r="Q405" s="101"/>
      <c r="R405" s="101"/>
      <c r="S405" s="101"/>
      <c r="T405" s="101"/>
      <c r="U405" s="101"/>
      <c r="V405" s="101"/>
      <c r="W405" s="101"/>
      <c r="X405" s="101"/>
      <c r="Y405" s="101"/>
    </row>
    <row r="406" spans="1:25" x14ac:dyDescent="0.25">
      <c r="A406" s="101"/>
      <c r="B406" s="104"/>
      <c r="C406" s="203"/>
      <c r="D406" s="104"/>
      <c r="E406" s="104"/>
      <c r="F406" s="101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  <c r="V406" s="101"/>
      <c r="W406" s="101"/>
      <c r="X406" s="101"/>
      <c r="Y406" s="101"/>
    </row>
    <row r="407" spans="1:25" x14ac:dyDescent="0.25">
      <c r="A407" s="101"/>
      <c r="B407" s="104"/>
      <c r="C407" s="203"/>
      <c r="D407" s="106"/>
      <c r="E407" s="104"/>
      <c r="F407" s="101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</row>
    <row r="408" spans="1:25" x14ac:dyDescent="0.25">
      <c r="A408" s="101"/>
      <c r="B408" s="104"/>
      <c r="C408" s="203"/>
      <c r="D408" s="106"/>
      <c r="E408" s="104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  <c r="V408" s="101"/>
      <c r="W408" s="101"/>
      <c r="X408" s="101"/>
      <c r="Y408" s="101"/>
    </row>
    <row r="409" spans="1:25" x14ac:dyDescent="0.25">
      <c r="A409" s="101"/>
      <c r="B409" s="104"/>
      <c r="C409" s="203"/>
      <c r="D409" s="106"/>
      <c r="E409" s="104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  <c r="V409" s="101"/>
      <c r="W409" s="101"/>
      <c r="X409" s="101"/>
      <c r="Y409" s="101"/>
    </row>
    <row r="410" spans="1:25" x14ac:dyDescent="0.25">
      <c r="A410" s="101"/>
      <c r="B410" s="104"/>
      <c r="C410" s="203"/>
      <c r="D410" s="106"/>
      <c r="E410" s="104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  <c r="V410" s="101"/>
      <c r="W410" s="101"/>
      <c r="X410" s="101"/>
      <c r="Y410" s="101"/>
    </row>
    <row r="411" spans="1:25" x14ac:dyDescent="0.25">
      <c r="A411" s="101"/>
      <c r="B411" s="104"/>
      <c r="C411" s="203"/>
      <c r="D411" s="106"/>
      <c r="E411" s="104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  <c r="V411" s="101"/>
      <c r="W411" s="101"/>
      <c r="X411" s="101"/>
      <c r="Y411" s="101"/>
    </row>
    <row r="412" spans="1:25" x14ac:dyDescent="0.25">
      <c r="A412" s="101"/>
      <c r="B412" s="104"/>
      <c r="C412" s="203"/>
      <c r="D412" s="106"/>
      <c r="E412" s="104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  <c r="V412" s="101"/>
      <c r="W412" s="101"/>
      <c r="X412" s="101"/>
      <c r="Y412" s="101"/>
    </row>
    <row r="413" spans="1:25" x14ac:dyDescent="0.25">
      <c r="A413" s="101"/>
      <c r="B413" s="203"/>
      <c r="C413" s="203"/>
      <c r="D413" s="106"/>
      <c r="E413" s="106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  <c r="V413" s="101"/>
      <c r="W413" s="101"/>
      <c r="X413" s="101"/>
      <c r="Y413" s="101"/>
    </row>
    <row r="414" spans="1:25" x14ac:dyDescent="0.25">
      <c r="A414" s="101"/>
      <c r="B414" s="203"/>
      <c r="C414" s="203"/>
      <c r="D414" s="106"/>
      <c r="E414" s="106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  <c r="V414" s="101"/>
      <c r="W414" s="101"/>
      <c r="X414" s="101"/>
      <c r="Y414" s="101"/>
    </row>
    <row r="415" spans="1:25" x14ac:dyDescent="0.25">
      <c r="A415" s="101"/>
      <c r="B415" s="104"/>
      <c r="C415" s="203"/>
      <c r="D415" s="104"/>
      <c r="E415" s="106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  <c r="V415" s="101"/>
      <c r="W415" s="101"/>
      <c r="X415" s="101"/>
      <c r="Y415" s="101"/>
    </row>
    <row r="416" spans="1:25" x14ac:dyDescent="0.25">
      <c r="A416" s="101"/>
      <c r="B416" s="104"/>
      <c r="C416" s="203"/>
      <c r="D416" s="104"/>
      <c r="E416" s="106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  <c r="V416" s="101"/>
      <c r="W416" s="101"/>
      <c r="X416" s="101"/>
      <c r="Y416" s="101"/>
    </row>
    <row r="417" spans="1:25" x14ac:dyDescent="0.25">
      <c r="A417" s="101"/>
      <c r="B417" s="104"/>
      <c r="C417" s="203"/>
      <c r="D417" s="104"/>
      <c r="E417" s="104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  <c r="V417" s="101"/>
      <c r="W417" s="101"/>
      <c r="X417" s="101"/>
      <c r="Y417" s="101"/>
    </row>
    <row r="418" spans="1:25" x14ac:dyDescent="0.25">
      <c r="A418" s="101"/>
      <c r="B418" s="104"/>
      <c r="C418" s="101"/>
      <c r="D418" s="104"/>
      <c r="E418" s="104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  <c r="V418" s="101"/>
      <c r="W418" s="101"/>
      <c r="X418" s="101"/>
      <c r="Y418" s="101"/>
    </row>
    <row r="419" spans="1:25" x14ac:dyDescent="0.25">
      <c r="A419" s="101"/>
      <c r="B419" s="104"/>
      <c r="C419" s="203"/>
      <c r="D419" s="104"/>
      <c r="E419" s="104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  <c r="V419" s="101"/>
      <c r="W419" s="101"/>
      <c r="X419" s="101"/>
      <c r="Y419" s="101"/>
    </row>
    <row r="420" spans="1:25" x14ac:dyDescent="0.25">
      <c r="A420" s="101"/>
      <c r="B420" s="104"/>
      <c r="C420" s="203"/>
      <c r="D420" s="104"/>
      <c r="E420" s="104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  <c r="V420" s="101"/>
      <c r="W420" s="101"/>
      <c r="X420" s="101"/>
      <c r="Y420" s="101"/>
    </row>
    <row r="421" spans="1:25" x14ac:dyDescent="0.25">
      <c r="A421" s="101"/>
      <c r="B421" s="104"/>
      <c r="C421" s="203"/>
      <c r="D421" s="104"/>
      <c r="E421" s="104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  <c r="V421" s="101"/>
      <c r="W421" s="101"/>
      <c r="X421" s="101"/>
      <c r="Y421" s="101"/>
    </row>
    <row r="422" spans="1:25" x14ac:dyDescent="0.25">
      <c r="A422" s="101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  <c r="V422" s="101"/>
      <c r="W422" s="101"/>
      <c r="X422" s="101"/>
      <c r="Y422" s="101"/>
    </row>
    <row r="423" spans="1:25" x14ac:dyDescent="0.25"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  <c r="V423" s="101"/>
      <c r="W423" s="101"/>
      <c r="X423" s="101"/>
    </row>
    <row r="424" spans="1:25" x14ac:dyDescent="0.25"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  <c r="V424" s="101"/>
      <c r="W424" s="101"/>
      <c r="X424" s="101"/>
    </row>
    <row r="425" spans="1:25" ht="21" x14ac:dyDescent="0.35">
      <c r="B425" s="101"/>
      <c r="C425" s="159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  <c r="V425" s="101"/>
      <c r="W425" s="101"/>
      <c r="X425" s="101"/>
    </row>
    <row r="426" spans="1:25" x14ac:dyDescent="0.25"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  <c r="V426" s="101"/>
      <c r="W426" s="101"/>
      <c r="X426" s="101"/>
    </row>
    <row r="427" spans="1:25" x14ac:dyDescent="0.25"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</row>
    <row r="428" spans="1:25" x14ac:dyDescent="0.25">
      <c r="B428" s="101"/>
      <c r="C428" s="101"/>
      <c r="D428" s="203"/>
      <c r="E428" s="101"/>
      <c r="F428" s="101"/>
      <c r="G428" s="101"/>
      <c r="H428" s="101"/>
      <c r="I428" s="203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  <c r="V428" s="101"/>
      <c r="W428" s="101"/>
      <c r="X428" s="101"/>
    </row>
    <row r="429" spans="1:25" x14ac:dyDescent="0.25">
      <c r="B429" s="101"/>
      <c r="C429" s="101"/>
      <c r="D429" s="203"/>
      <c r="E429" s="101"/>
      <c r="F429" s="101"/>
      <c r="G429" s="101"/>
      <c r="H429" s="101"/>
      <c r="I429" s="203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  <c r="V429" s="101"/>
      <c r="W429" s="101"/>
      <c r="X429" s="101"/>
    </row>
    <row r="430" spans="1:25" x14ac:dyDescent="0.25">
      <c r="B430" s="101"/>
      <c r="C430" s="101"/>
      <c r="D430" s="203"/>
      <c r="E430" s="101"/>
      <c r="F430" s="101"/>
      <c r="G430" s="101"/>
      <c r="H430" s="101"/>
      <c r="I430" s="203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  <c r="V430" s="101"/>
      <c r="W430" s="101"/>
      <c r="X430" s="101"/>
    </row>
    <row r="431" spans="1:25" x14ac:dyDescent="0.25">
      <c r="B431" s="101"/>
      <c r="C431" s="101"/>
      <c r="D431" s="203"/>
      <c r="E431" s="101"/>
      <c r="F431" s="101"/>
      <c r="G431" s="101"/>
      <c r="H431" s="101"/>
      <c r="I431" s="203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  <c r="V431" s="101"/>
      <c r="W431" s="101"/>
      <c r="X431" s="101"/>
    </row>
    <row r="432" spans="1:25" x14ac:dyDescent="0.25">
      <c r="B432" s="101"/>
      <c r="C432" s="101"/>
      <c r="D432" s="203"/>
      <c r="E432" s="101"/>
      <c r="F432" s="101"/>
      <c r="G432" s="101"/>
      <c r="H432" s="101"/>
      <c r="I432" s="203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  <c r="V432" s="101"/>
      <c r="W432" s="101"/>
      <c r="X432" s="101"/>
    </row>
    <row r="433" spans="2:24" x14ac:dyDescent="0.25"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  <c r="V433" s="101"/>
      <c r="W433" s="101"/>
      <c r="X433" s="101"/>
    </row>
    <row r="434" spans="2:24" x14ac:dyDescent="0.25"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  <c r="V434" s="101"/>
      <c r="W434" s="101"/>
      <c r="X434" s="101"/>
    </row>
    <row r="435" spans="2:24" x14ac:dyDescent="0.25"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  <c r="V435" s="101"/>
      <c r="W435" s="101"/>
      <c r="X435" s="101"/>
    </row>
    <row r="436" spans="2:24" x14ac:dyDescent="0.25"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  <c r="V436" s="101"/>
      <c r="W436" s="101"/>
      <c r="X436" s="101"/>
    </row>
    <row r="437" spans="2:24" x14ac:dyDescent="0.25"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101"/>
      <c r="P437" s="101"/>
      <c r="Q437" s="101"/>
      <c r="R437" s="101"/>
      <c r="S437" s="101"/>
      <c r="T437" s="101"/>
      <c r="U437" s="101"/>
      <c r="V437" s="101"/>
      <c r="W437" s="101"/>
      <c r="X437" s="101"/>
    </row>
    <row r="438" spans="2:24" x14ac:dyDescent="0.25"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101"/>
      <c r="P438" s="101"/>
      <c r="Q438" s="101"/>
      <c r="R438" s="101"/>
      <c r="S438" s="101"/>
      <c r="T438" s="101"/>
      <c r="U438" s="101"/>
      <c r="V438" s="101"/>
      <c r="W438" s="101"/>
      <c r="X438" s="101"/>
    </row>
    <row r="439" spans="2:24" x14ac:dyDescent="0.25"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101"/>
      <c r="P439" s="101"/>
      <c r="Q439" s="101"/>
      <c r="R439" s="101"/>
      <c r="S439" s="101"/>
      <c r="T439" s="101"/>
      <c r="U439" s="101"/>
      <c r="V439" s="101"/>
      <c r="W439" s="101"/>
      <c r="X439" s="101"/>
    </row>
    <row r="440" spans="2:24" x14ac:dyDescent="0.25">
      <c r="B440" s="101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  <c r="M440" s="101"/>
      <c r="N440" s="101"/>
      <c r="O440" s="101"/>
      <c r="P440" s="101"/>
      <c r="Q440" s="101"/>
      <c r="R440" s="101"/>
      <c r="S440" s="101"/>
      <c r="T440" s="101"/>
      <c r="U440" s="101"/>
      <c r="V440" s="101"/>
      <c r="W440" s="101"/>
      <c r="X440" s="101"/>
    </row>
    <row r="441" spans="2:24" x14ac:dyDescent="0.25">
      <c r="B441" s="101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  <c r="M441" s="101"/>
      <c r="N441" s="101"/>
      <c r="O441" s="101"/>
      <c r="P441" s="101"/>
      <c r="Q441" s="101"/>
      <c r="R441" s="101"/>
      <c r="S441" s="101"/>
      <c r="T441" s="101"/>
      <c r="U441" s="101"/>
      <c r="V441" s="101"/>
      <c r="W441" s="101"/>
      <c r="X441" s="101"/>
    </row>
    <row r="442" spans="2:24" x14ac:dyDescent="0.25">
      <c r="B442" s="101"/>
      <c r="C442" s="101"/>
      <c r="D442" s="101"/>
      <c r="E442" s="101"/>
      <c r="F442" s="101"/>
      <c r="G442" s="101"/>
      <c r="H442" s="101"/>
      <c r="I442" s="101"/>
      <c r="J442" s="101"/>
      <c r="K442" s="101"/>
      <c r="L442" s="101"/>
      <c r="M442" s="101"/>
      <c r="N442" s="101"/>
      <c r="O442" s="101"/>
      <c r="P442" s="101"/>
      <c r="Q442" s="101"/>
      <c r="R442" s="101"/>
      <c r="S442" s="101"/>
      <c r="T442" s="101"/>
      <c r="U442" s="101"/>
      <c r="V442" s="101"/>
      <c r="W442" s="101"/>
      <c r="X442" s="101"/>
    </row>
    <row r="443" spans="2:24" x14ac:dyDescent="0.25">
      <c r="B443" s="101"/>
      <c r="C443" s="101"/>
      <c r="D443" s="101"/>
      <c r="E443" s="101"/>
      <c r="F443" s="101"/>
      <c r="G443" s="101"/>
      <c r="H443" s="101"/>
      <c r="I443" s="101"/>
      <c r="J443" s="101"/>
      <c r="K443" s="101"/>
      <c r="L443" s="101"/>
      <c r="M443" s="101"/>
      <c r="N443" s="101"/>
      <c r="O443" s="101"/>
      <c r="P443" s="101"/>
      <c r="Q443" s="101"/>
      <c r="R443" s="101"/>
      <c r="S443" s="101"/>
      <c r="T443" s="101"/>
      <c r="U443" s="101"/>
      <c r="V443" s="101"/>
      <c r="W443" s="101"/>
      <c r="X443" s="101"/>
    </row>
    <row r="444" spans="2:24" x14ac:dyDescent="0.25">
      <c r="B444" s="101"/>
      <c r="C444" s="101"/>
      <c r="D444" s="101"/>
      <c r="E444" s="101"/>
      <c r="F444" s="101"/>
      <c r="G444" s="101"/>
      <c r="H444" s="101"/>
      <c r="I444" s="101"/>
      <c r="J444" s="101"/>
      <c r="K444" s="101"/>
      <c r="L444" s="101"/>
      <c r="M444" s="101"/>
      <c r="N444" s="101"/>
      <c r="O444" s="101"/>
      <c r="P444" s="101"/>
      <c r="Q444" s="101"/>
      <c r="R444" s="101"/>
      <c r="S444" s="101"/>
      <c r="T444" s="101"/>
      <c r="U444" s="101"/>
      <c r="V444" s="101"/>
      <c r="W444" s="101"/>
      <c r="X444" s="101"/>
    </row>
    <row r="445" spans="2:24" x14ac:dyDescent="0.25">
      <c r="B445" s="101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  <c r="M445" s="101"/>
      <c r="N445" s="101"/>
      <c r="O445" s="101"/>
      <c r="P445" s="101"/>
      <c r="Q445" s="101"/>
      <c r="R445" s="101"/>
      <c r="S445" s="101"/>
      <c r="T445" s="101"/>
      <c r="U445" s="101"/>
      <c r="V445" s="101"/>
      <c r="W445" s="101"/>
      <c r="X445" s="101"/>
    </row>
    <row r="446" spans="2:24" x14ac:dyDescent="0.25">
      <c r="B446" s="101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  <c r="M446" s="101"/>
      <c r="N446" s="101"/>
      <c r="O446" s="101"/>
      <c r="P446" s="101"/>
      <c r="Q446" s="101"/>
      <c r="R446" s="101"/>
      <c r="S446" s="101"/>
      <c r="T446" s="101"/>
      <c r="U446" s="101"/>
      <c r="V446" s="101"/>
      <c r="W446" s="101"/>
      <c r="X446" s="101"/>
    </row>
    <row r="447" spans="2:24" x14ac:dyDescent="0.25">
      <c r="B447" s="101"/>
      <c r="C447" s="101"/>
      <c r="D447" s="101"/>
      <c r="E447" s="101"/>
      <c r="F447" s="101"/>
      <c r="G447" s="101"/>
      <c r="H447" s="101"/>
      <c r="I447" s="101"/>
      <c r="J447" s="101"/>
      <c r="K447" s="101"/>
      <c r="L447" s="101"/>
      <c r="M447" s="101"/>
      <c r="N447" s="101"/>
      <c r="O447" s="101"/>
      <c r="P447" s="101"/>
      <c r="Q447" s="101"/>
      <c r="R447" s="101"/>
      <c r="S447" s="101"/>
      <c r="T447" s="101"/>
      <c r="U447" s="101"/>
      <c r="V447" s="101"/>
      <c r="W447" s="101"/>
      <c r="X447" s="101"/>
    </row>
    <row r="448" spans="2:24" x14ac:dyDescent="0.25">
      <c r="B448" s="101"/>
      <c r="C448" s="101"/>
      <c r="D448" s="101"/>
      <c r="E448" s="101"/>
      <c r="F448" s="101"/>
      <c r="G448" s="101"/>
      <c r="H448" s="101"/>
      <c r="I448" s="101"/>
      <c r="J448" s="101"/>
      <c r="K448" s="101"/>
      <c r="L448" s="101"/>
      <c r="M448" s="101"/>
      <c r="N448" s="101"/>
      <c r="O448" s="101"/>
      <c r="P448" s="101"/>
      <c r="Q448" s="101"/>
      <c r="R448" s="101"/>
      <c r="S448" s="101"/>
      <c r="T448" s="101"/>
      <c r="U448" s="101"/>
      <c r="V448" s="101"/>
      <c r="W448" s="101"/>
      <c r="X448" s="101"/>
    </row>
    <row r="449" spans="2:24" x14ac:dyDescent="0.25">
      <c r="B449" s="101"/>
      <c r="C449" s="101"/>
      <c r="D449" s="101"/>
      <c r="E449" s="101"/>
      <c r="F449" s="101"/>
      <c r="G449" s="101"/>
      <c r="H449" s="101"/>
      <c r="I449" s="101"/>
      <c r="J449" s="101"/>
      <c r="K449" s="101"/>
      <c r="L449" s="101"/>
      <c r="M449" s="101"/>
      <c r="N449" s="101"/>
      <c r="O449" s="101"/>
      <c r="P449" s="101"/>
      <c r="Q449" s="101"/>
      <c r="R449" s="101"/>
      <c r="S449" s="101"/>
      <c r="T449" s="101"/>
      <c r="U449" s="101"/>
      <c r="V449" s="101"/>
      <c r="W449" s="101"/>
      <c r="X449" s="101"/>
    </row>
    <row r="450" spans="2:24" x14ac:dyDescent="0.25">
      <c r="B450" s="101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  <c r="M450" s="101"/>
      <c r="N450" s="101"/>
      <c r="O450" s="101"/>
      <c r="P450" s="101"/>
      <c r="Q450" s="101"/>
      <c r="R450" s="101"/>
      <c r="S450" s="101"/>
      <c r="T450" s="101"/>
      <c r="U450" s="101"/>
      <c r="V450" s="101"/>
      <c r="W450" s="101"/>
      <c r="X450" s="101"/>
    </row>
    <row r="451" spans="2:24" x14ac:dyDescent="0.25">
      <c r="B451" s="101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  <c r="M451" s="101"/>
      <c r="N451" s="101"/>
      <c r="O451" s="101"/>
      <c r="P451" s="101"/>
      <c r="Q451" s="101"/>
      <c r="R451" s="101"/>
      <c r="S451" s="101"/>
      <c r="T451" s="101"/>
      <c r="U451" s="101"/>
      <c r="V451" s="101"/>
      <c r="W451" s="101"/>
      <c r="X451" s="101"/>
    </row>
    <row r="452" spans="2:24" x14ac:dyDescent="0.2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</row>
    <row r="453" spans="2:24" x14ac:dyDescent="0.25">
      <c r="B453" s="101"/>
      <c r="C453" s="101"/>
      <c r="D453" s="101"/>
      <c r="E453" s="101"/>
      <c r="F453" s="101"/>
      <c r="G453" s="101"/>
      <c r="H453" s="101"/>
      <c r="I453" s="101"/>
      <c r="J453" s="101"/>
      <c r="K453" s="101"/>
      <c r="L453" s="101"/>
      <c r="M453" s="101"/>
      <c r="N453" s="101"/>
      <c r="O453" s="101"/>
      <c r="P453" s="101"/>
      <c r="Q453" s="101"/>
      <c r="R453" s="101"/>
      <c r="S453" s="101"/>
      <c r="T453" s="101"/>
      <c r="U453" s="101"/>
      <c r="V453" s="101"/>
      <c r="W453" s="101"/>
      <c r="X453" s="101"/>
    </row>
    <row r="454" spans="2:24" x14ac:dyDescent="0.25">
      <c r="B454" s="101"/>
      <c r="C454" s="101"/>
      <c r="D454" s="101"/>
      <c r="E454" s="101"/>
      <c r="F454" s="101"/>
      <c r="G454" s="101"/>
      <c r="H454" s="101"/>
      <c r="I454" s="101"/>
      <c r="J454" s="101"/>
      <c r="K454" s="101"/>
      <c r="L454" s="101"/>
      <c r="M454" s="101"/>
      <c r="N454" s="101"/>
      <c r="O454" s="101"/>
      <c r="P454" s="101"/>
      <c r="Q454" s="101"/>
      <c r="R454" s="101"/>
      <c r="S454" s="101"/>
      <c r="T454" s="101"/>
      <c r="U454" s="101"/>
      <c r="V454" s="101"/>
      <c r="W454" s="101"/>
      <c r="X454" s="101"/>
    </row>
    <row r="455" spans="2:24" x14ac:dyDescent="0.25">
      <c r="B455" s="101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  <c r="M455" s="101"/>
      <c r="N455" s="101"/>
      <c r="O455" s="101"/>
      <c r="P455" s="101"/>
      <c r="Q455" s="101"/>
      <c r="R455" s="101"/>
      <c r="S455" s="101"/>
      <c r="T455" s="101"/>
      <c r="U455" s="101"/>
      <c r="V455" s="101"/>
      <c r="W455" s="101"/>
      <c r="X455" s="101"/>
    </row>
    <row r="456" spans="2:24" x14ac:dyDescent="0.25">
      <c r="B456" s="101"/>
      <c r="C456" s="101"/>
      <c r="D456" s="101"/>
      <c r="E456" s="101"/>
      <c r="F456" s="101"/>
      <c r="G456" s="101"/>
      <c r="H456" s="101"/>
      <c r="I456" s="101"/>
      <c r="J456" s="101"/>
      <c r="K456" s="101"/>
      <c r="L456" s="101"/>
      <c r="M456" s="101"/>
      <c r="N456" s="101"/>
      <c r="O456" s="101"/>
      <c r="P456" s="101"/>
      <c r="Q456" s="101"/>
      <c r="R456" s="101"/>
      <c r="S456" s="101"/>
      <c r="T456" s="101"/>
      <c r="U456" s="101"/>
      <c r="V456" s="101"/>
      <c r="W456" s="101"/>
      <c r="X456" s="101"/>
    </row>
    <row r="457" spans="2:24" x14ac:dyDescent="0.25">
      <c r="B457" s="101"/>
      <c r="C457" s="101"/>
      <c r="D457" s="101"/>
      <c r="E457" s="101"/>
      <c r="F457" s="101"/>
      <c r="G457" s="101"/>
      <c r="H457" s="101"/>
      <c r="I457" s="101"/>
      <c r="J457" s="101"/>
      <c r="K457" s="101"/>
      <c r="L457" s="101"/>
      <c r="M457" s="101"/>
      <c r="N457" s="101"/>
      <c r="O457" s="101"/>
      <c r="P457" s="101"/>
      <c r="Q457" s="101"/>
      <c r="R457" s="101"/>
      <c r="S457" s="101"/>
      <c r="T457" s="101"/>
      <c r="U457" s="101"/>
      <c r="V457" s="101"/>
      <c r="W457" s="101"/>
      <c r="X457" s="101"/>
    </row>
    <row r="458" spans="2:24" x14ac:dyDescent="0.25">
      <c r="B458" s="101"/>
      <c r="C458" s="101"/>
      <c r="D458" s="101"/>
      <c r="E458" s="101"/>
      <c r="F458" s="101"/>
      <c r="G458" s="101"/>
      <c r="H458" s="101"/>
      <c r="I458" s="101"/>
      <c r="J458" s="101"/>
      <c r="K458" s="101"/>
      <c r="L458" s="101"/>
      <c r="M458" s="101"/>
      <c r="N458" s="101"/>
      <c r="O458" s="101"/>
      <c r="P458" s="101"/>
      <c r="Q458" s="101"/>
      <c r="R458" s="101"/>
      <c r="S458" s="101"/>
      <c r="T458" s="101"/>
      <c r="U458" s="101"/>
      <c r="V458" s="101"/>
      <c r="W458" s="101"/>
      <c r="X458" s="101"/>
    </row>
    <row r="459" spans="2:24" x14ac:dyDescent="0.25">
      <c r="B459" s="101"/>
      <c r="C459" s="101"/>
      <c r="D459" s="101"/>
      <c r="E459" s="101"/>
      <c r="F459" s="101"/>
      <c r="G459" s="101"/>
      <c r="H459" s="101"/>
      <c r="I459" s="101"/>
      <c r="J459" s="101"/>
      <c r="K459" s="101"/>
      <c r="L459" s="101"/>
      <c r="M459" s="101"/>
      <c r="N459" s="101"/>
      <c r="O459" s="101"/>
      <c r="P459" s="101"/>
      <c r="Q459" s="101"/>
      <c r="R459" s="101"/>
      <c r="S459" s="101"/>
      <c r="T459" s="101"/>
      <c r="U459" s="101"/>
      <c r="V459" s="101"/>
      <c r="W459" s="101"/>
      <c r="X459" s="101"/>
    </row>
    <row r="460" spans="2:24" x14ac:dyDescent="0.25">
      <c r="B460" s="101"/>
      <c r="C460" s="101"/>
      <c r="D460" s="101"/>
      <c r="E460" s="101"/>
      <c r="F460" s="101"/>
      <c r="G460" s="101"/>
      <c r="H460" s="101"/>
      <c r="I460" s="101"/>
      <c r="J460" s="101"/>
      <c r="K460" s="101"/>
      <c r="L460" s="101"/>
      <c r="M460" s="101"/>
      <c r="N460" s="101"/>
      <c r="O460" s="101"/>
      <c r="P460" s="101"/>
      <c r="Q460" s="101"/>
      <c r="R460" s="101"/>
      <c r="S460" s="101"/>
      <c r="T460" s="101"/>
      <c r="U460" s="101"/>
      <c r="V460" s="101"/>
      <c r="W460" s="101"/>
      <c r="X460" s="101"/>
    </row>
    <row r="461" spans="2:24" x14ac:dyDescent="0.25">
      <c r="B461" s="101"/>
      <c r="C461" s="101"/>
      <c r="D461" s="101"/>
      <c r="E461" s="101"/>
      <c r="F461" s="101"/>
      <c r="G461" s="101"/>
      <c r="H461" s="101"/>
      <c r="I461" s="101"/>
      <c r="J461" s="101"/>
      <c r="K461" s="101"/>
      <c r="L461" s="101"/>
      <c r="M461" s="101"/>
      <c r="N461" s="101"/>
      <c r="O461" s="101"/>
      <c r="P461" s="101"/>
      <c r="Q461" s="101"/>
      <c r="R461" s="101"/>
      <c r="S461" s="101"/>
      <c r="T461" s="101"/>
      <c r="U461" s="101"/>
      <c r="V461" s="101"/>
      <c r="W461" s="101"/>
      <c r="X461" s="101"/>
    </row>
    <row r="462" spans="2:24" x14ac:dyDescent="0.25">
      <c r="B462" s="101"/>
      <c r="C462" s="101"/>
      <c r="D462" s="101"/>
      <c r="E462" s="101"/>
      <c r="F462" s="101"/>
      <c r="G462" s="101"/>
      <c r="H462" s="101"/>
      <c r="I462" s="101"/>
      <c r="J462" s="101"/>
      <c r="K462" s="101"/>
      <c r="L462" s="101"/>
      <c r="M462" s="101"/>
      <c r="N462" s="101"/>
      <c r="O462" s="101"/>
      <c r="P462" s="101"/>
      <c r="Q462" s="101"/>
      <c r="R462" s="101"/>
      <c r="S462" s="101"/>
      <c r="T462" s="101"/>
      <c r="U462" s="101"/>
      <c r="V462" s="101"/>
      <c r="W462" s="101"/>
      <c r="X462" s="101"/>
    </row>
    <row r="463" spans="2:24" x14ac:dyDescent="0.25">
      <c r="B463" s="101"/>
      <c r="C463" s="101"/>
      <c r="D463" s="101"/>
      <c r="E463" s="101"/>
      <c r="F463" s="101"/>
      <c r="G463" s="101"/>
      <c r="H463" s="101"/>
      <c r="I463" s="101"/>
      <c r="J463" s="101"/>
      <c r="K463" s="101"/>
      <c r="L463" s="101"/>
      <c r="M463" s="101"/>
      <c r="N463" s="101"/>
      <c r="O463" s="101"/>
      <c r="P463" s="101"/>
      <c r="Q463" s="101"/>
      <c r="R463" s="101"/>
      <c r="S463" s="101"/>
      <c r="T463" s="101"/>
      <c r="U463" s="101"/>
      <c r="V463" s="101"/>
      <c r="W463" s="101"/>
      <c r="X463" s="101"/>
    </row>
    <row r="464" spans="2:24" x14ac:dyDescent="0.25">
      <c r="B464" s="101"/>
      <c r="C464" s="101"/>
      <c r="D464" s="101"/>
      <c r="E464" s="101"/>
      <c r="F464" s="101"/>
      <c r="G464" s="101"/>
      <c r="H464" s="101"/>
      <c r="I464" s="101"/>
      <c r="J464" s="101"/>
      <c r="K464" s="101"/>
      <c r="L464" s="101"/>
      <c r="M464" s="101"/>
      <c r="N464" s="101"/>
      <c r="O464" s="101"/>
      <c r="P464" s="101"/>
      <c r="Q464" s="101"/>
      <c r="R464" s="101"/>
      <c r="S464" s="101"/>
      <c r="T464" s="101"/>
      <c r="U464" s="101"/>
      <c r="V464" s="101"/>
      <c r="W464" s="101"/>
      <c r="X464" s="101"/>
    </row>
    <row r="465" spans="2:24" x14ac:dyDescent="0.25">
      <c r="B465" s="101"/>
      <c r="C465" s="101"/>
      <c r="D465" s="101"/>
      <c r="E465" s="101"/>
      <c r="F465" s="101"/>
      <c r="G465" s="101"/>
      <c r="H465" s="101"/>
      <c r="I465" s="101"/>
      <c r="J465" s="101"/>
      <c r="K465" s="101"/>
      <c r="L465" s="101"/>
      <c r="M465" s="101"/>
      <c r="N465" s="101"/>
      <c r="O465" s="101"/>
      <c r="P465" s="101"/>
      <c r="Q465" s="101"/>
      <c r="R465" s="101"/>
      <c r="S465" s="101"/>
      <c r="T465" s="101"/>
      <c r="U465" s="101"/>
      <c r="V465" s="101"/>
      <c r="W465" s="101"/>
      <c r="X465" s="101"/>
    </row>
    <row r="466" spans="2:24" x14ac:dyDescent="0.25">
      <c r="B466" s="101"/>
      <c r="C466" s="101"/>
      <c r="D466" s="101"/>
      <c r="E466" s="101"/>
      <c r="F466" s="101"/>
      <c r="G466" s="101"/>
      <c r="H466" s="101"/>
      <c r="I466" s="101"/>
      <c r="J466" s="101"/>
      <c r="K466" s="101"/>
      <c r="L466" s="101"/>
      <c r="M466" s="101"/>
      <c r="N466" s="101"/>
      <c r="O466" s="101"/>
      <c r="P466" s="101"/>
      <c r="Q466" s="101"/>
      <c r="R466" s="101"/>
      <c r="S466" s="101"/>
      <c r="T466" s="101"/>
      <c r="U466" s="101"/>
      <c r="V466" s="101"/>
      <c r="W466" s="101"/>
      <c r="X466" s="101"/>
    </row>
    <row r="467" spans="2:24" x14ac:dyDescent="0.25">
      <c r="B467" s="101"/>
      <c r="C467" s="101"/>
      <c r="D467" s="101"/>
      <c r="E467" s="101"/>
      <c r="F467" s="101"/>
      <c r="G467" s="101"/>
      <c r="H467" s="101"/>
      <c r="I467" s="101"/>
      <c r="J467" s="101"/>
      <c r="K467" s="101"/>
      <c r="L467" s="101"/>
      <c r="M467" s="101"/>
      <c r="N467" s="101"/>
      <c r="O467" s="101"/>
      <c r="P467" s="101"/>
      <c r="Q467" s="101"/>
      <c r="R467" s="101"/>
      <c r="S467" s="101"/>
      <c r="T467" s="101"/>
      <c r="U467" s="101"/>
      <c r="V467" s="101"/>
      <c r="W467" s="101"/>
      <c r="X467" s="101"/>
    </row>
    <row r="468" spans="2:24" x14ac:dyDescent="0.25">
      <c r="B468" s="101"/>
      <c r="C468" s="101"/>
      <c r="D468" s="101"/>
      <c r="E468" s="101"/>
      <c r="F468" s="101"/>
      <c r="G468" s="101"/>
      <c r="H468" s="101"/>
      <c r="I468" s="101"/>
      <c r="J468" s="101"/>
      <c r="K468" s="101"/>
      <c r="L468" s="101"/>
      <c r="M468" s="101"/>
      <c r="N468" s="101"/>
      <c r="O468" s="101"/>
      <c r="P468" s="101"/>
      <c r="Q468" s="101"/>
      <c r="R468" s="101"/>
      <c r="S468" s="101"/>
      <c r="T468" s="101"/>
      <c r="U468" s="101"/>
      <c r="V468" s="101"/>
      <c r="W468" s="101"/>
      <c r="X468" s="101"/>
    </row>
    <row r="469" spans="2:24" x14ac:dyDescent="0.25">
      <c r="B469" s="101"/>
      <c r="C469" s="101"/>
      <c r="D469" s="101"/>
      <c r="E469" s="101"/>
      <c r="F469" s="101"/>
      <c r="G469" s="101"/>
      <c r="H469" s="101"/>
      <c r="I469" s="101"/>
      <c r="J469" s="101"/>
      <c r="K469" s="101"/>
      <c r="L469" s="101"/>
      <c r="M469" s="101"/>
      <c r="N469" s="101"/>
      <c r="O469" s="101"/>
      <c r="P469" s="101"/>
      <c r="Q469" s="101"/>
      <c r="R469" s="101"/>
      <c r="S469" s="101"/>
      <c r="T469" s="101"/>
      <c r="U469" s="101"/>
      <c r="V469" s="101"/>
      <c r="W469" s="101"/>
      <c r="X469" s="101"/>
    </row>
    <row r="470" spans="2:24" x14ac:dyDescent="0.25">
      <c r="B470" s="101"/>
      <c r="C470" s="101"/>
      <c r="D470" s="101"/>
      <c r="E470" s="101"/>
      <c r="F470" s="101"/>
      <c r="G470" s="101"/>
      <c r="H470" s="101"/>
      <c r="I470" s="101"/>
      <c r="J470" s="101"/>
      <c r="K470" s="101"/>
      <c r="L470" s="101"/>
      <c r="M470" s="101"/>
      <c r="N470" s="101"/>
      <c r="O470" s="101"/>
      <c r="P470" s="101"/>
      <c r="Q470" s="101"/>
      <c r="R470" s="101"/>
      <c r="S470" s="101"/>
      <c r="T470" s="101"/>
      <c r="U470" s="101"/>
      <c r="V470" s="101"/>
      <c r="W470" s="101"/>
      <c r="X470" s="101"/>
    </row>
    <row r="471" spans="2:24" x14ac:dyDescent="0.25">
      <c r="B471" s="101"/>
      <c r="C471" s="101"/>
      <c r="D471" s="101"/>
      <c r="E471" s="101"/>
      <c r="F471" s="101"/>
      <c r="G471" s="101"/>
      <c r="H471" s="101"/>
      <c r="I471" s="101"/>
      <c r="J471" s="101"/>
      <c r="K471" s="101"/>
      <c r="L471" s="101"/>
      <c r="M471" s="101"/>
      <c r="N471" s="101"/>
      <c r="O471" s="101"/>
      <c r="P471" s="101"/>
      <c r="Q471" s="101"/>
      <c r="R471" s="101"/>
      <c r="S471" s="101"/>
      <c r="T471" s="101"/>
      <c r="U471" s="101"/>
      <c r="V471" s="101"/>
      <c r="W471" s="101"/>
      <c r="X471" s="101"/>
    </row>
    <row r="472" spans="2:24" x14ac:dyDescent="0.25">
      <c r="B472" s="101"/>
      <c r="C472" s="101"/>
      <c r="D472" s="101"/>
      <c r="E472" s="101"/>
      <c r="F472" s="101"/>
      <c r="G472" s="101"/>
      <c r="H472" s="101"/>
      <c r="I472" s="101"/>
      <c r="J472" s="101"/>
      <c r="K472" s="101"/>
      <c r="L472" s="101"/>
      <c r="M472" s="101"/>
      <c r="N472" s="101"/>
      <c r="O472" s="101"/>
      <c r="P472" s="101"/>
      <c r="Q472" s="101"/>
      <c r="R472" s="101"/>
      <c r="S472" s="101"/>
      <c r="T472" s="101"/>
      <c r="U472" s="101"/>
      <c r="V472" s="101"/>
      <c r="W472" s="101"/>
      <c r="X472" s="101"/>
    </row>
    <row r="473" spans="2:24" x14ac:dyDescent="0.25">
      <c r="B473" s="101"/>
      <c r="C473" s="101"/>
      <c r="D473" s="101"/>
      <c r="E473" s="101"/>
      <c r="F473" s="101"/>
      <c r="G473" s="101"/>
      <c r="H473" s="101"/>
      <c r="I473" s="101"/>
      <c r="J473" s="101"/>
      <c r="K473" s="101"/>
      <c r="L473" s="101"/>
      <c r="M473" s="101"/>
      <c r="N473" s="101"/>
      <c r="O473" s="101"/>
      <c r="P473" s="101"/>
      <c r="Q473" s="101"/>
      <c r="R473" s="101"/>
      <c r="S473" s="101"/>
      <c r="T473" s="101"/>
      <c r="U473" s="101"/>
      <c r="V473" s="101"/>
      <c r="W473" s="101"/>
      <c r="X473" s="101"/>
    </row>
    <row r="474" spans="2:24" x14ac:dyDescent="0.25">
      <c r="B474" s="101"/>
      <c r="C474" s="101"/>
      <c r="D474" s="101"/>
      <c r="E474" s="101"/>
      <c r="F474" s="101"/>
      <c r="G474" s="101"/>
      <c r="H474" s="101"/>
      <c r="I474" s="101"/>
      <c r="J474" s="101"/>
      <c r="K474" s="101"/>
      <c r="L474" s="101"/>
      <c r="M474" s="101"/>
      <c r="N474" s="101"/>
      <c r="O474" s="101"/>
      <c r="P474" s="101"/>
      <c r="Q474" s="101"/>
      <c r="R474" s="101"/>
      <c r="S474" s="101"/>
      <c r="T474" s="101"/>
      <c r="U474" s="101"/>
      <c r="V474" s="101"/>
      <c r="W474" s="101"/>
      <c r="X474" s="101"/>
    </row>
    <row r="475" spans="2:24" x14ac:dyDescent="0.25">
      <c r="B475" s="101"/>
      <c r="C475" s="101"/>
      <c r="D475" s="101"/>
      <c r="E475" s="101"/>
      <c r="F475" s="101"/>
      <c r="G475" s="101"/>
      <c r="H475" s="101"/>
      <c r="I475" s="101"/>
      <c r="J475" s="101"/>
      <c r="K475" s="101"/>
      <c r="L475" s="101"/>
      <c r="M475" s="101"/>
      <c r="N475" s="101"/>
      <c r="O475" s="101"/>
      <c r="P475" s="101"/>
      <c r="Q475" s="101"/>
      <c r="R475" s="101"/>
      <c r="S475" s="101"/>
      <c r="T475" s="101"/>
      <c r="U475" s="101"/>
      <c r="V475" s="101"/>
      <c r="W475" s="101"/>
      <c r="X475" s="101"/>
    </row>
    <row r="476" spans="2:24" x14ac:dyDescent="0.25">
      <c r="B476" s="101"/>
      <c r="C476" s="203"/>
      <c r="D476" s="203"/>
      <c r="E476" s="203"/>
      <c r="F476" s="203"/>
      <c r="G476" s="101"/>
      <c r="H476" s="101"/>
      <c r="I476" s="101"/>
      <c r="J476" s="101"/>
      <c r="K476" s="101"/>
      <c r="L476" s="101"/>
      <c r="M476" s="101"/>
      <c r="N476" s="101"/>
      <c r="O476" s="101"/>
      <c r="P476" s="101"/>
      <c r="Q476" s="101"/>
      <c r="R476" s="101"/>
      <c r="S476" s="101"/>
      <c r="T476" s="101"/>
      <c r="U476" s="101"/>
      <c r="V476" s="101"/>
      <c r="W476" s="101"/>
      <c r="X476" s="101"/>
    </row>
    <row r="477" spans="2:24" x14ac:dyDescent="0.25">
      <c r="B477" s="101"/>
      <c r="C477" s="203"/>
      <c r="D477" s="203"/>
      <c r="E477" s="203"/>
      <c r="F477" s="203"/>
      <c r="G477" s="101"/>
      <c r="H477" s="101"/>
      <c r="I477" s="101"/>
      <c r="J477" s="101"/>
      <c r="K477" s="101"/>
      <c r="L477" s="101"/>
      <c r="M477" s="101"/>
      <c r="N477" s="101"/>
      <c r="O477" s="101"/>
      <c r="P477" s="101"/>
      <c r="Q477" s="101"/>
      <c r="R477" s="101"/>
      <c r="S477" s="101"/>
      <c r="T477" s="101"/>
      <c r="U477" s="101"/>
      <c r="V477" s="101"/>
      <c r="W477" s="101"/>
      <c r="X477" s="101"/>
    </row>
    <row r="478" spans="2:24" x14ac:dyDescent="0.25">
      <c r="B478" s="101"/>
      <c r="C478" s="220"/>
      <c r="D478" s="203"/>
      <c r="E478" s="220"/>
      <c r="F478" s="220"/>
      <c r="G478" s="101"/>
      <c r="H478" s="101"/>
      <c r="I478" s="101"/>
      <c r="J478" s="101"/>
      <c r="K478" s="101"/>
      <c r="L478" s="101"/>
      <c r="M478" s="101"/>
      <c r="N478" s="101"/>
      <c r="O478" s="101"/>
      <c r="P478" s="101"/>
      <c r="Q478" s="101"/>
      <c r="R478" s="101"/>
      <c r="S478" s="101"/>
      <c r="T478" s="101"/>
      <c r="U478" s="101"/>
      <c r="V478" s="101"/>
      <c r="W478" s="101"/>
      <c r="X478" s="101"/>
    </row>
    <row r="479" spans="2:24" x14ac:dyDescent="0.25">
      <c r="B479" s="101"/>
      <c r="C479" s="220"/>
      <c r="D479" s="203"/>
      <c r="E479" s="220"/>
      <c r="F479" s="220"/>
      <c r="G479" s="101"/>
      <c r="H479" s="101"/>
      <c r="I479" s="101"/>
      <c r="J479" s="101"/>
      <c r="K479" s="101"/>
      <c r="L479" s="101"/>
      <c r="M479" s="101"/>
      <c r="N479" s="101"/>
      <c r="O479" s="101"/>
      <c r="P479" s="101"/>
      <c r="Q479" s="101"/>
      <c r="R479" s="101"/>
      <c r="S479" s="101"/>
      <c r="T479" s="101"/>
      <c r="U479" s="101"/>
      <c r="V479" s="101"/>
      <c r="W479" s="101"/>
      <c r="X479" s="101"/>
    </row>
    <row r="480" spans="2:24" x14ac:dyDescent="0.25">
      <c r="B480" s="101"/>
      <c r="C480" s="220"/>
      <c r="D480" s="203"/>
      <c r="E480" s="220"/>
      <c r="F480" s="220"/>
      <c r="G480" s="101"/>
      <c r="H480" s="101"/>
      <c r="I480" s="101"/>
      <c r="J480" s="101"/>
      <c r="K480" s="101"/>
      <c r="L480" s="101"/>
      <c r="M480" s="101"/>
      <c r="N480" s="101"/>
      <c r="O480" s="101"/>
      <c r="P480" s="101"/>
      <c r="Q480" s="101"/>
      <c r="R480" s="101"/>
      <c r="S480" s="101"/>
      <c r="T480" s="101"/>
      <c r="U480" s="101"/>
      <c r="V480" s="101"/>
      <c r="W480" s="101"/>
      <c r="X480" s="101"/>
    </row>
    <row r="481" spans="2:24" x14ac:dyDescent="0.25">
      <c r="B481" s="101"/>
      <c r="C481" s="220"/>
      <c r="D481" s="203"/>
      <c r="E481" s="220"/>
      <c r="F481" s="220"/>
      <c r="G481" s="101"/>
      <c r="H481" s="101"/>
      <c r="I481" s="101"/>
      <c r="J481" s="101"/>
      <c r="K481" s="101"/>
      <c r="L481" s="101"/>
      <c r="M481" s="101"/>
      <c r="N481" s="101"/>
      <c r="O481" s="101"/>
      <c r="P481" s="101"/>
      <c r="Q481" s="101"/>
      <c r="R481" s="101"/>
      <c r="S481" s="101"/>
      <c r="T481" s="101"/>
      <c r="U481" s="101"/>
      <c r="V481" s="101"/>
      <c r="W481" s="101"/>
      <c r="X481" s="101"/>
    </row>
    <row r="482" spans="2:24" x14ac:dyDescent="0.25">
      <c r="B482" s="101"/>
      <c r="C482" s="220"/>
      <c r="D482" s="203"/>
      <c r="E482" s="220"/>
      <c r="F482" s="220"/>
      <c r="G482" s="101"/>
      <c r="H482" s="101"/>
      <c r="I482" s="101"/>
      <c r="J482" s="101"/>
      <c r="K482" s="101"/>
      <c r="L482" s="101"/>
      <c r="M482" s="101"/>
      <c r="N482" s="101"/>
      <c r="O482" s="101"/>
      <c r="P482" s="101"/>
      <c r="Q482" s="101"/>
      <c r="R482" s="101"/>
      <c r="S482" s="101"/>
      <c r="T482" s="101"/>
      <c r="U482" s="101"/>
      <c r="V482" s="101"/>
      <c r="W482" s="101"/>
      <c r="X482" s="101"/>
    </row>
    <row r="483" spans="2:24" x14ac:dyDescent="0.25">
      <c r="B483" s="101"/>
      <c r="C483" s="220"/>
      <c r="D483" s="203"/>
      <c r="E483" s="220"/>
      <c r="F483" s="220"/>
      <c r="G483" s="101"/>
      <c r="H483" s="101"/>
      <c r="I483" s="101"/>
      <c r="J483" s="101"/>
      <c r="K483" s="101"/>
      <c r="L483" s="101"/>
      <c r="M483" s="101"/>
      <c r="N483" s="101"/>
      <c r="O483" s="101"/>
      <c r="P483" s="101"/>
      <c r="Q483" s="101"/>
      <c r="R483" s="101"/>
      <c r="S483" s="101"/>
      <c r="T483" s="101"/>
      <c r="U483" s="101"/>
      <c r="V483" s="101"/>
      <c r="W483" s="101"/>
      <c r="X483" s="101"/>
    </row>
    <row r="484" spans="2:24" x14ac:dyDescent="0.25">
      <c r="B484" s="101"/>
      <c r="C484" s="220"/>
      <c r="D484" s="203"/>
      <c r="E484" s="221"/>
      <c r="F484" s="220"/>
      <c r="G484" s="101"/>
      <c r="H484" s="101"/>
      <c r="I484" s="101"/>
      <c r="J484" s="101"/>
      <c r="K484" s="101"/>
      <c r="L484" s="101"/>
      <c r="M484" s="101"/>
      <c r="N484" s="101"/>
      <c r="O484" s="101"/>
      <c r="P484" s="101"/>
      <c r="Q484" s="101"/>
      <c r="R484" s="101"/>
      <c r="S484" s="101"/>
      <c r="T484" s="101"/>
      <c r="U484" s="101"/>
      <c r="V484" s="101"/>
      <c r="W484" s="101"/>
      <c r="X484" s="101"/>
    </row>
    <row r="485" spans="2:24" x14ac:dyDescent="0.25">
      <c r="B485" s="101"/>
      <c r="C485" s="220"/>
      <c r="D485" s="203"/>
      <c r="E485" s="221"/>
      <c r="F485" s="220"/>
      <c r="G485" s="101"/>
      <c r="H485" s="101"/>
      <c r="I485" s="101"/>
      <c r="J485" s="101"/>
      <c r="K485" s="101"/>
      <c r="L485" s="101"/>
      <c r="M485" s="101"/>
      <c r="N485" s="101"/>
      <c r="O485" s="101"/>
      <c r="P485" s="101"/>
      <c r="Q485" s="101"/>
      <c r="R485" s="101"/>
      <c r="S485" s="101"/>
      <c r="T485" s="101"/>
      <c r="U485" s="101"/>
      <c r="V485" s="101"/>
      <c r="W485" s="101"/>
      <c r="X485" s="101"/>
    </row>
    <row r="486" spans="2:24" x14ac:dyDescent="0.25">
      <c r="B486" s="101"/>
      <c r="C486" s="220"/>
      <c r="D486" s="203"/>
      <c r="E486" s="221"/>
      <c r="F486" s="220"/>
      <c r="G486" s="101"/>
      <c r="H486" s="101"/>
      <c r="I486" s="101"/>
      <c r="J486" s="101"/>
      <c r="K486" s="101"/>
      <c r="L486" s="101"/>
      <c r="M486" s="101"/>
      <c r="N486" s="101"/>
      <c r="O486" s="101"/>
      <c r="P486" s="101"/>
      <c r="Q486" s="101"/>
      <c r="R486" s="101"/>
      <c r="S486" s="101"/>
      <c r="T486" s="101"/>
      <c r="U486" s="101"/>
      <c r="V486" s="101"/>
      <c r="W486" s="101"/>
      <c r="X486" s="101"/>
    </row>
    <row r="487" spans="2:24" x14ac:dyDescent="0.25">
      <c r="B487" s="101"/>
      <c r="C487" s="220"/>
      <c r="D487" s="203"/>
      <c r="E487" s="221"/>
      <c r="F487" s="220"/>
      <c r="G487" s="101"/>
      <c r="H487" s="101"/>
      <c r="I487" s="101"/>
      <c r="J487" s="101"/>
      <c r="K487" s="101"/>
      <c r="L487" s="101"/>
      <c r="M487" s="101"/>
      <c r="N487" s="101"/>
      <c r="O487" s="101"/>
      <c r="P487" s="101"/>
      <c r="Q487" s="101"/>
      <c r="R487" s="101"/>
      <c r="S487" s="101"/>
      <c r="T487" s="101"/>
      <c r="U487" s="101"/>
      <c r="V487" s="101"/>
      <c r="W487" s="101"/>
      <c r="X487" s="101"/>
    </row>
    <row r="488" spans="2:24" x14ac:dyDescent="0.25">
      <c r="B488" s="101"/>
      <c r="C488" s="203"/>
      <c r="D488" s="203"/>
      <c r="E488" s="204"/>
      <c r="F488" s="204"/>
      <c r="G488" s="101"/>
      <c r="H488" s="101"/>
      <c r="I488" s="101"/>
      <c r="J488" s="101"/>
      <c r="K488" s="101"/>
      <c r="L488" s="101"/>
      <c r="M488" s="101"/>
      <c r="N488" s="101"/>
      <c r="O488" s="101"/>
      <c r="P488" s="101"/>
      <c r="Q488" s="101"/>
      <c r="R488" s="101"/>
      <c r="S488" s="101"/>
      <c r="T488" s="101"/>
      <c r="U488" s="101"/>
      <c r="V488" s="101"/>
      <c r="W488" s="101"/>
      <c r="X488" s="101"/>
    </row>
    <row r="489" spans="2:24" x14ac:dyDescent="0.25">
      <c r="B489" s="101"/>
      <c r="C489" s="220"/>
      <c r="D489" s="203"/>
      <c r="E489" s="221"/>
      <c r="F489" s="221"/>
      <c r="G489" s="101"/>
      <c r="H489" s="101"/>
      <c r="I489" s="101"/>
      <c r="J489" s="101"/>
      <c r="K489" s="101"/>
      <c r="L489" s="101"/>
      <c r="M489" s="101"/>
      <c r="N489" s="101"/>
      <c r="O489" s="101"/>
      <c r="P489" s="101"/>
      <c r="Q489" s="101"/>
      <c r="R489" s="101"/>
      <c r="S489" s="101"/>
      <c r="T489" s="101"/>
      <c r="U489" s="101"/>
      <c r="V489" s="101"/>
      <c r="W489" s="101"/>
      <c r="X489" s="101"/>
    </row>
    <row r="490" spans="2:24" x14ac:dyDescent="0.25">
      <c r="B490" s="101"/>
      <c r="C490" s="220"/>
      <c r="D490" s="203"/>
      <c r="E490" s="221"/>
      <c r="F490" s="221"/>
      <c r="G490" s="101"/>
      <c r="H490" s="101"/>
      <c r="I490" s="101"/>
      <c r="J490" s="101"/>
      <c r="K490" s="101"/>
      <c r="L490" s="101"/>
      <c r="M490" s="101"/>
      <c r="N490" s="101"/>
      <c r="O490" s="101"/>
      <c r="P490" s="101"/>
      <c r="Q490" s="101"/>
      <c r="R490" s="101"/>
      <c r="S490" s="101"/>
      <c r="T490" s="101"/>
      <c r="U490" s="101"/>
      <c r="V490" s="101"/>
      <c r="W490" s="101"/>
      <c r="X490" s="101"/>
    </row>
    <row r="491" spans="2:24" x14ac:dyDescent="0.25">
      <c r="B491" s="101"/>
      <c r="C491" s="220"/>
      <c r="D491" s="203"/>
      <c r="E491" s="221"/>
      <c r="F491" s="221"/>
      <c r="G491" s="101"/>
      <c r="H491" s="101"/>
      <c r="I491" s="101"/>
      <c r="J491" s="101"/>
      <c r="K491" s="101"/>
      <c r="L491" s="101"/>
      <c r="M491" s="101"/>
      <c r="N491" s="101"/>
      <c r="O491" s="101"/>
      <c r="P491" s="101"/>
      <c r="Q491" s="101"/>
      <c r="R491" s="101"/>
      <c r="S491" s="101"/>
      <c r="T491" s="101"/>
      <c r="U491" s="101"/>
      <c r="V491" s="101"/>
      <c r="W491" s="101"/>
      <c r="X491" s="101"/>
    </row>
    <row r="492" spans="2:24" x14ac:dyDescent="0.25">
      <c r="B492" s="101"/>
      <c r="C492" s="220"/>
      <c r="D492" s="203"/>
      <c r="E492" s="220"/>
      <c r="F492" s="221"/>
      <c r="G492" s="101"/>
      <c r="H492" s="101"/>
      <c r="I492" s="101"/>
      <c r="J492" s="101"/>
      <c r="K492" s="101"/>
      <c r="L492" s="101"/>
      <c r="M492" s="101"/>
      <c r="N492" s="101"/>
      <c r="O492" s="101"/>
      <c r="P492" s="101"/>
      <c r="Q492" s="101"/>
      <c r="R492" s="101"/>
      <c r="S492" s="101"/>
      <c r="T492" s="101"/>
      <c r="U492" s="101"/>
      <c r="V492" s="101"/>
      <c r="W492" s="101"/>
      <c r="X492" s="101"/>
    </row>
    <row r="493" spans="2:24" x14ac:dyDescent="0.25">
      <c r="B493" s="101"/>
      <c r="C493" s="220"/>
      <c r="D493" s="203"/>
      <c r="E493" s="220"/>
      <c r="F493" s="221"/>
      <c r="G493" s="101"/>
      <c r="H493" s="101"/>
      <c r="I493" s="101"/>
      <c r="J493" s="101"/>
      <c r="K493" s="101"/>
      <c r="L493" s="101"/>
      <c r="M493" s="101"/>
      <c r="N493" s="101"/>
      <c r="O493" s="101"/>
      <c r="P493" s="101"/>
      <c r="Q493" s="101"/>
      <c r="R493" s="101"/>
      <c r="S493" s="101"/>
      <c r="T493" s="101"/>
      <c r="U493" s="101"/>
      <c r="V493" s="101"/>
      <c r="W493" s="101"/>
      <c r="X493" s="101"/>
    </row>
    <row r="494" spans="2:24" x14ac:dyDescent="0.25">
      <c r="B494" s="101"/>
      <c r="C494" s="203"/>
      <c r="D494" s="203"/>
      <c r="E494" s="203"/>
      <c r="F494" s="203"/>
      <c r="G494" s="101"/>
      <c r="H494" s="101"/>
      <c r="I494" s="101"/>
      <c r="J494" s="101"/>
      <c r="K494" s="101"/>
      <c r="L494" s="101"/>
      <c r="M494" s="101"/>
      <c r="N494" s="101"/>
      <c r="O494" s="101"/>
      <c r="P494" s="101"/>
      <c r="Q494" s="101"/>
      <c r="R494" s="101"/>
      <c r="S494" s="101"/>
      <c r="T494" s="101"/>
      <c r="U494" s="101"/>
      <c r="V494" s="101"/>
      <c r="W494" s="101"/>
      <c r="X494" s="101"/>
    </row>
    <row r="495" spans="2:24" x14ac:dyDescent="0.25">
      <c r="B495" s="101"/>
      <c r="C495" s="220"/>
      <c r="D495" s="203"/>
      <c r="E495" s="220"/>
      <c r="F495" s="220"/>
      <c r="G495" s="101"/>
      <c r="H495" s="101"/>
      <c r="I495" s="101"/>
      <c r="J495" s="101"/>
      <c r="K495" s="101"/>
      <c r="L495" s="101"/>
      <c r="M495" s="101"/>
      <c r="N495" s="101"/>
      <c r="O495" s="101"/>
      <c r="P495" s="101"/>
      <c r="Q495" s="101"/>
      <c r="R495" s="101"/>
      <c r="S495" s="101"/>
      <c r="T495" s="101"/>
      <c r="U495" s="101"/>
      <c r="V495" s="101"/>
      <c r="W495" s="101"/>
      <c r="X495" s="101"/>
    </row>
    <row r="496" spans="2:24" x14ac:dyDescent="0.25">
      <c r="B496" s="101"/>
      <c r="C496" s="220"/>
      <c r="D496" s="203"/>
      <c r="E496" s="220"/>
      <c r="F496" s="220"/>
      <c r="G496" s="101"/>
      <c r="H496" s="101"/>
      <c r="I496" s="101"/>
      <c r="J496" s="101"/>
      <c r="K496" s="101"/>
      <c r="L496" s="101"/>
      <c r="M496" s="101"/>
      <c r="N496" s="101"/>
      <c r="O496" s="101"/>
      <c r="P496" s="101"/>
      <c r="Q496" s="101"/>
      <c r="R496" s="101"/>
      <c r="S496" s="101"/>
      <c r="T496" s="101"/>
      <c r="U496" s="101"/>
      <c r="V496" s="101"/>
      <c r="W496" s="101"/>
      <c r="X496" s="101"/>
    </row>
    <row r="497" spans="2:24" x14ac:dyDescent="0.25">
      <c r="B497" s="101"/>
      <c r="C497" s="104"/>
      <c r="D497" s="203"/>
      <c r="E497" s="104"/>
      <c r="F497" s="104"/>
      <c r="G497" s="101"/>
      <c r="H497" s="101"/>
      <c r="I497" s="101"/>
      <c r="J497" s="101"/>
      <c r="K497" s="101"/>
      <c r="L497" s="101"/>
      <c r="M497" s="101"/>
      <c r="N497" s="101"/>
      <c r="O497" s="101"/>
      <c r="P497" s="101"/>
      <c r="Q497" s="101"/>
      <c r="R497" s="101"/>
      <c r="S497" s="101"/>
      <c r="T497" s="101"/>
      <c r="U497" s="101"/>
      <c r="V497" s="101"/>
      <c r="W497" s="101"/>
      <c r="X497" s="101"/>
    </row>
    <row r="498" spans="2:24" x14ac:dyDescent="0.25">
      <c r="B498" s="101"/>
      <c r="C498" s="101"/>
      <c r="D498" s="101"/>
      <c r="E498" s="101"/>
      <c r="F498" s="101"/>
      <c r="G498" s="101"/>
      <c r="H498" s="101"/>
      <c r="I498" s="101"/>
      <c r="J498" s="101"/>
      <c r="K498" s="101"/>
      <c r="L498" s="101"/>
      <c r="M498" s="101"/>
      <c r="N498" s="101"/>
      <c r="O498" s="101"/>
      <c r="P498" s="101"/>
      <c r="Q498" s="101"/>
      <c r="R498" s="101"/>
      <c r="S498" s="101"/>
      <c r="T498" s="101"/>
      <c r="U498" s="101"/>
      <c r="V498" s="101"/>
      <c r="W498" s="101"/>
      <c r="X498" s="101"/>
    </row>
    <row r="499" spans="2:24" x14ac:dyDescent="0.25">
      <c r="B499" s="101"/>
      <c r="C499" s="101"/>
      <c r="D499" s="101"/>
      <c r="E499" s="101"/>
      <c r="F499" s="101"/>
      <c r="G499" s="101"/>
      <c r="H499" s="101"/>
      <c r="I499" s="101"/>
      <c r="J499" s="101"/>
      <c r="K499" s="101"/>
      <c r="L499" s="101"/>
      <c r="M499" s="101"/>
      <c r="N499" s="101"/>
      <c r="O499" s="101"/>
      <c r="P499" s="101"/>
      <c r="Q499" s="101"/>
      <c r="R499" s="101"/>
      <c r="S499" s="101"/>
      <c r="T499" s="101"/>
      <c r="U499" s="101"/>
      <c r="V499" s="101"/>
      <c r="W499" s="101"/>
      <c r="X499" s="101"/>
    </row>
    <row r="500" spans="2:24" x14ac:dyDescent="0.25">
      <c r="B500" s="101"/>
      <c r="C500" s="101"/>
      <c r="D500" s="101"/>
      <c r="E500" s="101"/>
      <c r="F500" s="101"/>
      <c r="G500" s="101"/>
      <c r="H500" s="101"/>
      <c r="I500" s="101"/>
      <c r="J500" s="101"/>
      <c r="K500" s="101"/>
      <c r="L500" s="101"/>
      <c r="M500" s="101"/>
      <c r="N500" s="101"/>
      <c r="O500" s="101"/>
      <c r="P500" s="101"/>
      <c r="Q500" s="101"/>
      <c r="R500" s="101"/>
      <c r="S500" s="101"/>
      <c r="T500" s="101"/>
      <c r="U500" s="101"/>
      <c r="V500" s="101"/>
      <c r="W500" s="101"/>
      <c r="X500" s="101"/>
    </row>
    <row r="501" spans="2:24" x14ac:dyDescent="0.25">
      <c r="B501" s="101"/>
      <c r="C501" s="101"/>
      <c r="D501" s="101"/>
      <c r="E501" s="101"/>
      <c r="F501" s="101"/>
      <c r="G501" s="101"/>
      <c r="H501" s="101"/>
      <c r="I501" s="101"/>
      <c r="J501" s="101"/>
      <c r="K501" s="101"/>
      <c r="L501" s="101"/>
      <c r="M501" s="101"/>
      <c r="N501" s="101"/>
      <c r="O501" s="101"/>
      <c r="P501" s="101"/>
      <c r="Q501" s="101"/>
      <c r="R501" s="101"/>
      <c r="S501" s="101"/>
      <c r="T501" s="101"/>
      <c r="U501" s="101"/>
      <c r="V501" s="101"/>
      <c r="W501" s="101"/>
      <c r="X501" s="101"/>
    </row>
    <row r="502" spans="2:24" x14ac:dyDescent="0.25">
      <c r="B502" s="101"/>
      <c r="C502" s="101"/>
      <c r="D502" s="101"/>
      <c r="E502" s="101"/>
      <c r="F502" s="101"/>
      <c r="G502" s="101"/>
      <c r="H502" s="101"/>
      <c r="I502" s="101"/>
      <c r="J502" s="101"/>
      <c r="K502" s="101"/>
      <c r="L502" s="101"/>
      <c r="M502" s="101"/>
      <c r="N502" s="101"/>
      <c r="O502" s="101"/>
      <c r="P502" s="101"/>
      <c r="Q502" s="101"/>
      <c r="R502" s="101"/>
      <c r="S502" s="101"/>
      <c r="T502" s="101"/>
      <c r="U502" s="101"/>
      <c r="V502" s="101"/>
      <c r="W502" s="101"/>
      <c r="X502" s="101"/>
    </row>
    <row r="503" spans="2:24" x14ac:dyDescent="0.25">
      <c r="B503" s="101"/>
      <c r="C503" s="101"/>
      <c r="D503" s="101"/>
      <c r="E503" s="101"/>
      <c r="F503" s="101"/>
      <c r="G503" s="101"/>
      <c r="H503" s="101"/>
      <c r="I503" s="101"/>
      <c r="J503" s="101"/>
      <c r="K503" s="101"/>
      <c r="L503" s="101"/>
      <c r="M503" s="101"/>
      <c r="N503" s="101"/>
      <c r="O503" s="101"/>
      <c r="P503" s="101"/>
      <c r="Q503" s="101"/>
      <c r="R503" s="101"/>
      <c r="S503" s="101"/>
      <c r="T503" s="101"/>
      <c r="U503" s="101"/>
      <c r="V503" s="101"/>
      <c r="W503" s="101"/>
      <c r="X503" s="101"/>
    </row>
    <row r="504" spans="2:24" x14ac:dyDescent="0.25">
      <c r="B504" s="101"/>
      <c r="C504" s="101"/>
      <c r="D504" s="101"/>
      <c r="E504" s="101"/>
      <c r="F504" s="101"/>
      <c r="G504" s="101"/>
      <c r="H504" s="101"/>
      <c r="I504" s="101"/>
      <c r="J504" s="101"/>
      <c r="K504" s="101"/>
      <c r="L504" s="101"/>
      <c r="M504" s="101"/>
      <c r="N504" s="101"/>
      <c r="O504" s="101"/>
      <c r="P504" s="101"/>
      <c r="Q504" s="101"/>
      <c r="R504" s="101"/>
      <c r="S504" s="101"/>
      <c r="T504" s="101"/>
      <c r="U504" s="101"/>
      <c r="V504" s="101"/>
      <c r="W504" s="101"/>
      <c r="X504" s="101"/>
    </row>
    <row r="505" spans="2:24" x14ac:dyDescent="0.25">
      <c r="B505" s="101"/>
      <c r="C505" s="101"/>
      <c r="D505" s="101"/>
      <c r="E505" s="101"/>
      <c r="F505" s="101"/>
      <c r="G505" s="101"/>
      <c r="H505" s="101"/>
      <c r="I505" s="101"/>
      <c r="J505" s="101"/>
      <c r="K505" s="101"/>
      <c r="L505" s="101"/>
      <c r="M505" s="101"/>
      <c r="N505" s="101"/>
      <c r="O505" s="101"/>
      <c r="P505" s="101"/>
      <c r="Q505" s="101"/>
      <c r="R505" s="101"/>
      <c r="S505" s="101"/>
      <c r="T505" s="101"/>
      <c r="U505" s="101"/>
      <c r="V505" s="101"/>
      <c r="W505" s="101"/>
      <c r="X505" s="101"/>
    </row>
    <row r="506" spans="2:24" x14ac:dyDescent="0.25">
      <c r="B506" s="101"/>
      <c r="C506" s="101"/>
      <c r="D506" s="101"/>
      <c r="E506" s="101"/>
      <c r="F506" s="101"/>
      <c r="G506" s="101"/>
      <c r="H506" s="101"/>
      <c r="I506" s="101"/>
      <c r="J506" s="101"/>
      <c r="K506" s="101"/>
      <c r="L506" s="101"/>
      <c r="M506" s="101"/>
      <c r="N506" s="101"/>
      <c r="O506" s="101"/>
      <c r="P506" s="101"/>
      <c r="Q506" s="101"/>
      <c r="R506" s="101"/>
      <c r="S506" s="101"/>
      <c r="T506" s="101"/>
      <c r="U506" s="101"/>
      <c r="V506" s="101"/>
      <c r="W506" s="101"/>
      <c r="X506" s="101"/>
    </row>
    <row r="507" spans="2:24" x14ac:dyDescent="0.25">
      <c r="B507" s="101"/>
      <c r="C507" s="101"/>
      <c r="D507" s="101"/>
      <c r="E507" s="101"/>
      <c r="F507" s="101"/>
      <c r="G507" s="101"/>
      <c r="H507" s="101"/>
      <c r="I507" s="101"/>
      <c r="J507" s="101"/>
      <c r="K507" s="101"/>
      <c r="L507" s="101"/>
      <c r="M507" s="101"/>
      <c r="N507" s="101"/>
      <c r="O507" s="101"/>
      <c r="P507" s="101"/>
      <c r="Q507" s="101"/>
      <c r="R507" s="101"/>
      <c r="S507" s="101"/>
      <c r="T507" s="101"/>
      <c r="U507" s="101"/>
      <c r="V507" s="101"/>
      <c r="W507" s="101"/>
      <c r="X507" s="101"/>
    </row>
    <row r="508" spans="2:24" x14ac:dyDescent="0.25">
      <c r="B508" s="101"/>
      <c r="C508" s="101"/>
      <c r="D508" s="101"/>
      <c r="E508" s="101"/>
      <c r="F508" s="101"/>
      <c r="G508" s="101"/>
      <c r="H508" s="101"/>
      <c r="I508" s="101"/>
      <c r="J508" s="101"/>
      <c r="K508" s="101"/>
      <c r="L508" s="101"/>
      <c r="M508" s="101"/>
      <c r="N508" s="101"/>
      <c r="O508" s="101"/>
      <c r="P508" s="101"/>
      <c r="Q508" s="101"/>
      <c r="R508" s="101"/>
      <c r="S508" s="101"/>
      <c r="T508" s="101"/>
      <c r="U508" s="101"/>
      <c r="V508" s="101"/>
      <c r="W508" s="101"/>
      <c r="X508" s="101"/>
    </row>
    <row r="509" spans="2:24" x14ac:dyDescent="0.25">
      <c r="B509" s="101"/>
      <c r="C509" s="101"/>
      <c r="D509" s="101"/>
      <c r="E509" s="101"/>
      <c r="F509" s="101"/>
      <c r="G509" s="101"/>
      <c r="H509" s="101"/>
      <c r="I509" s="101"/>
      <c r="J509" s="101"/>
      <c r="K509" s="101"/>
      <c r="L509" s="101"/>
      <c r="M509" s="101"/>
      <c r="N509" s="101"/>
      <c r="O509" s="101"/>
      <c r="P509" s="101"/>
      <c r="Q509" s="101"/>
      <c r="R509" s="101"/>
      <c r="S509" s="101"/>
      <c r="T509" s="101"/>
      <c r="U509" s="101"/>
      <c r="V509" s="101"/>
      <c r="W509" s="101"/>
      <c r="X509" s="101"/>
    </row>
    <row r="510" spans="2:24" x14ac:dyDescent="0.25">
      <c r="B510" s="101"/>
      <c r="C510" s="101"/>
      <c r="D510" s="101"/>
      <c r="E510" s="101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  <c r="R510" s="101"/>
      <c r="S510" s="101"/>
      <c r="T510" s="101"/>
      <c r="U510" s="101"/>
      <c r="V510" s="101"/>
      <c r="W510" s="101"/>
      <c r="X510" s="101"/>
    </row>
    <row r="511" spans="2:24" x14ac:dyDescent="0.25">
      <c r="B511" s="101"/>
      <c r="C511" s="101"/>
      <c r="D511" s="101"/>
      <c r="E511" s="101"/>
      <c r="F511" s="101"/>
      <c r="G511" s="101"/>
      <c r="H511" s="101"/>
      <c r="I511" s="101"/>
      <c r="J511" s="101"/>
      <c r="K511" s="101"/>
      <c r="L511" s="101"/>
      <c r="M511" s="101"/>
      <c r="N511" s="101"/>
      <c r="O511" s="101"/>
      <c r="P511" s="101"/>
      <c r="Q511" s="101"/>
      <c r="R511" s="101"/>
      <c r="S511" s="101"/>
      <c r="T511" s="101"/>
      <c r="U511" s="101"/>
      <c r="V511" s="101"/>
      <c r="W511" s="101"/>
      <c r="X511" s="101"/>
    </row>
    <row r="512" spans="2:24" x14ac:dyDescent="0.25">
      <c r="B512" s="101"/>
      <c r="C512" s="101"/>
      <c r="D512" s="101"/>
      <c r="E512" s="101"/>
      <c r="F512" s="101"/>
      <c r="G512" s="101"/>
      <c r="H512" s="101"/>
      <c r="I512" s="101"/>
      <c r="J512" s="101"/>
      <c r="K512" s="101"/>
      <c r="L512" s="101"/>
      <c r="M512" s="101"/>
      <c r="N512" s="101"/>
      <c r="O512" s="101"/>
      <c r="P512" s="101"/>
      <c r="Q512" s="101"/>
      <c r="R512" s="101"/>
      <c r="S512" s="101"/>
      <c r="T512" s="101"/>
      <c r="U512" s="101"/>
      <c r="V512" s="101"/>
      <c r="W512" s="101"/>
      <c r="X512" s="101"/>
    </row>
    <row r="513" spans="2:24" x14ac:dyDescent="0.25">
      <c r="B513" s="101"/>
      <c r="C513" s="101"/>
      <c r="D513" s="101"/>
      <c r="E513" s="101"/>
      <c r="F513" s="101"/>
      <c r="G513" s="101"/>
      <c r="H513" s="101"/>
      <c r="I513" s="101"/>
      <c r="J513" s="101"/>
      <c r="K513" s="101"/>
      <c r="L513" s="101"/>
      <c r="M513" s="101"/>
      <c r="N513" s="101"/>
      <c r="O513" s="101"/>
      <c r="P513" s="101"/>
      <c r="Q513" s="101"/>
      <c r="R513" s="101"/>
      <c r="S513" s="101"/>
      <c r="T513" s="101"/>
      <c r="U513" s="101"/>
      <c r="V513" s="101"/>
      <c r="W513" s="101"/>
      <c r="X513" s="101"/>
    </row>
    <row r="514" spans="2:24" x14ac:dyDescent="0.25">
      <c r="B514" s="101"/>
      <c r="C514" s="101"/>
      <c r="D514" s="101"/>
      <c r="E514" s="101"/>
      <c r="F514" s="101"/>
      <c r="G514" s="101"/>
      <c r="H514" s="101"/>
      <c r="I514" s="101"/>
      <c r="J514" s="101"/>
      <c r="K514" s="101"/>
      <c r="L514" s="101"/>
      <c r="M514" s="101"/>
      <c r="N514" s="101"/>
      <c r="O514" s="101"/>
      <c r="P514" s="101"/>
      <c r="Q514" s="101"/>
      <c r="R514" s="101"/>
      <c r="S514" s="101"/>
      <c r="T514" s="101"/>
      <c r="U514" s="101"/>
      <c r="V514" s="101"/>
      <c r="W514" s="101"/>
      <c r="X514" s="101"/>
    </row>
    <row r="515" spans="2:24" x14ac:dyDescent="0.25">
      <c r="B515" s="101"/>
      <c r="C515" s="101"/>
      <c r="D515" s="101"/>
      <c r="E515" s="101"/>
      <c r="F515" s="101"/>
      <c r="G515" s="101"/>
      <c r="H515" s="101"/>
      <c r="I515" s="101"/>
      <c r="J515" s="101"/>
      <c r="K515" s="101"/>
      <c r="L515" s="101"/>
      <c r="M515" s="101"/>
      <c r="N515" s="101"/>
      <c r="O515" s="101"/>
      <c r="P515" s="101"/>
      <c r="Q515" s="101"/>
      <c r="R515" s="101"/>
      <c r="S515" s="101"/>
      <c r="T515" s="101"/>
      <c r="U515" s="101"/>
      <c r="V515" s="101"/>
      <c r="W515" s="101"/>
      <c r="X515" s="101"/>
    </row>
    <row r="516" spans="2:24" x14ac:dyDescent="0.25">
      <c r="B516" s="101"/>
      <c r="C516" s="101"/>
      <c r="D516" s="101"/>
      <c r="E516" s="101"/>
      <c r="F516" s="101"/>
      <c r="G516" s="101"/>
      <c r="H516" s="101"/>
      <c r="I516" s="101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101"/>
      <c r="V516" s="101"/>
      <c r="W516" s="101"/>
      <c r="X516" s="101"/>
    </row>
    <row r="517" spans="2:24" x14ac:dyDescent="0.25">
      <c r="B517" s="101"/>
      <c r="C517" s="101"/>
      <c r="D517" s="101"/>
      <c r="E517" s="101"/>
      <c r="F517" s="101"/>
      <c r="G517" s="101"/>
      <c r="H517" s="101"/>
      <c r="I517" s="101"/>
      <c r="J517" s="101"/>
      <c r="K517" s="101"/>
      <c r="L517" s="101"/>
      <c r="M517" s="101"/>
      <c r="N517" s="101"/>
      <c r="O517" s="101"/>
      <c r="P517" s="101"/>
      <c r="Q517" s="101"/>
      <c r="R517" s="101"/>
      <c r="S517" s="101"/>
      <c r="T517" s="101"/>
      <c r="U517" s="101"/>
      <c r="V517" s="101"/>
      <c r="W517" s="101"/>
      <c r="X517" s="101"/>
    </row>
    <row r="518" spans="2:24" x14ac:dyDescent="0.25">
      <c r="B518" s="101"/>
      <c r="C518" s="101"/>
      <c r="D518" s="101"/>
      <c r="E518" s="101"/>
      <c r="F518" s="101"/>
      <c r="G518" s="101"/>
      <c r="H518" s="101"/>
      <c r="I518" s="101"/>
      <c r="J518" s="101"/>
      <c r="K518" s="101"/>
      <c r="L518" s="101"/>
      <c r="M518" s="101"/>
      <c r="N518" s="101"/>
      <c r="O518" s="101"/>
      <c r="P518" s="101"/>
      <c r="Q518" s="101"/>
      <c r="R518" s="101"/>
      <c r="S518" s="101"/>
      <c r="T518" s="101"/>
      <c r="U518" s="101"/>
      <c r="V518" s="101"/>
      <c r="W518" s="101"/>
      <c r="X518" s="101"/>
    </row>
    <row r="519" spans="2:24" x14ac:dyDescent="0.25">
      <c r="B519" s="101"/>
      <c r="C519" s="101"/>
      <c r="D519" s="101"/>
      <c r="E519" s="101"/>
      <c r="F519" s="101"/>
      <c r="G519" s="101"/>
      <c r="H519" s="101"/>
      <c r="I519" s="101"/>
      <c r="J519" s="101"/>
      <c r="K519" s="101"/>
      <c r="L519" s="101"/>
      <c r="M519" s="101"/>
      <c r="N519" s="101"/>
      <c r="O519" s="101"/>
      <c r="P519" s="101"/>
      <c r="Q519" s="101"/>
      <c r="R519" s="101"/>
      <c r="S519" s="101"/>
      <c r="T519" s="101"/>
      <c r="U519" s="101"/>
      <c r="V519" s="101"/>
      <c r="W519" s="101"/>
      <c r="X519" s="101"/>
    </row>
    <row r="520" spans="2:24" x14ac:dyDescent="0.25">
      <c r="B520" s="101"/>
      <c r="C520" s="101"/>
      <c r="D520" s="101"/>
      <c r="E520" s="101"/>
      <c r="F520" s="101"/>
      <c r="G520" s="101"/>
      <c r="H520" s="101"/>
      <c r="I520" s="101"/>
      <c r="J520" s="101"/>
      <c r="K520" s="101"/>
      <c r="L520" s="101"/>
      <c r="M520" s="101"/>
      <c r="N520" s="101"/>
      <c r="O520" s="101"/>
      <c r="P520" s="101"/>
      <c r="Q520" s="101"/>
      <c r="R520" s="101"/>
      <c r="S520" s="101"/>
      <c r="T520" s="101"/>
      <c r="U520" s="101"/>
      <c r="V520" s="101"/>
      <c r="W520" s="101"/>
      <c r="X520" s="101"/>
    </row>
    <row r="521" spans="2:24" x14ac:dyDescent="0.25">
      <c r="B521" s="101"/>
      <c r="C521" s="101"/>
      <c r="D521" s="101"/>
      <c r="E521" s="101"/>
      <c r="F521" s="101"/>
      <c r="G521" s="101"/>
      <c r="H521" s="101"/>
      <c r="I521" s="101"/>
      <c r="J521" s="101"/>
      <c r="K521" s="101"/>
      <c r="L521" s="101"/>
      <c r="M521" s="101"/>
      <c r="N521" s="101"/>
      <c r="O521" s="101"/>
      <c r="P521" s="101"/>
      <c r="Q521" s="101"/>
      <c r="R521" s="101"/>
      <c r="S521" s="101"/>
      <c r="T521" s="101"/>
      <c r="U521" s="101"/>
      <c r="V521" s="101"/>
      <c r="W521" s="101"/>
      <c r="X521" s="101"/>
    </row>
    <row r="522" spans="2:24" x14ac:dyDescent="0.25">
      <c r="B522" s="101"/>
      <c r="C522" s="101"/>
      <c r="D522" s="101"/>
      <c r="E522" s="101"/>
      <c r="F522" s="101"/>
      <c r="G522" s="101"/>
      <c r="H522" s="101"/>
      <c r="I522" s="101"/>
      <c r="J522" s="101"/>
      <c r="K522" s="101"/>
      <c r="L522" s="101"/>
      <c r="M522" s="101"/>
      <c r="N522" s="101"/>
      <c r="O522" s="101"/>
      <c r="P522" s="101"/>
      <c r="Q522" s="101"/>
      <c r="R522" s="101"/>
      <c r="S522" s="101"/>
      <c r="T522" s="101"/>
      <c r="U522" s="101"/>
      <c r="V522" s="101"/>
      <c r="W522" s="101"/>
      <c r="X522" s="101"/>
    </row>
  </sheetData>
  <mergeCells count="27">
    <mergeCell ref="H47:AA47"/>
    <mergeCell ref="H10:AA10"/>
    <mergeCell ref="H19:AA19"/>
    <mergeCell ref="H20:I20"/>
    <mergeCell ref="H28:AA28"/>
    <mergeCell ref="H37:AA37"/>
    <mergeCell ref="C478:C480"/>
    <mergeCell ref="E478:E480"/>
    <mergeCell ref="F478:F480"/>
    <mergeCell ref="C481:C483"/>
    <mergeCell ref="E481:E483"/>
    <mergeCell ref="F481:F483"/>
    <mergeCell ref="C484:C485"/>
    <mergeCell ref="E484:E485"/>
    <mergeCell ref="F484:F485"/>
    <mergeCell ref="C486:C487"/>
    <mergeCell ref="E486:E487"/>
    <mergeCell ref="F486:F487"/>
    <mergeCell ref="C495:C496"/>
    <mergeCell ref="E495:E496"/>
    <mergeCell ref="F495:F496"/>
    <mergeCell ref="C489:C491"/>
    <mergeCell ref="E489:E491"/>
    <mergeCell ref="F489:F491"/>
    <mergeCell ref="C492:C493"/>
    <mergeCell ref="E492:E493"/>
    <mergeCell ref="F492:F493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95"/>
  <sheetViews>
    <sheetView zoomScale="55" zoomScaleNormal="55" workbookViewId="0">
      <selection activeCell="V37" sqref="V37"/>
    </sheetView>
  </sheetViews>
  <sheetFormatPr defaultRowHeight="15" x14ac:dyDescent="0.25"/>
  <sheetData>
    <row r="2" spans="1:30" ht="23.25" x14ac:dyDescent="0.35">
      <c r="A2" s="58" t="s">
        <v>32</v>
      </c>
    </row>
    <row r="3" spans="1:30" x14ac:dyDescent="0.25">
      <c r="B3" t="s">
        <v>2</v>
      </c>
      <c r="C3" t="s">
        <v>3</v>
      </c>
    </row>
    <row r="4" spans="1:30" x14ac:dyDescent="0.25">
      <c r="A4">
        <v>1</v>
      </c>
      <c r="B4" s="37">
        <v>16.47</v>
      </c>
      <c r="C4">
        <v>96.1</v>
      </c>
      <c r="F4" s="2">
        <v>1</v>
      </c>
      <c r="G4" s="2">
        <v>2</v>
      </c>
      <c r="H4" s="2">
        <v>3</v>
      </c>
      <c r="I4" s="2">
        <v>4</v>
      </c>
      <c r="J4" s="2">
        <v>5</v>
      </c>
      <c r="K4" s="2">
        <v>6</v>
      </c>
      <c r="L4" s="2">
        <v>7</v>
      </c>
      <c r="M4" s="2">
        <v>8</v>
      </c>
      <c r="N4" s="2">
        <v>9</v>
      </c>
      <c r="O4" s="2">
        <v>10</v>
      </c>
      <c r="P4" s="2">
        <v>11</v>
      </c>
      <c r="Q4" s="2">
        <v>12</v>
      </c>
      <c r="R4" s="2">
        <v>13</v>
      </c>
      <c r="S4" s="2">
        <v>14</v>
      </c>
    </row>
    <row r="5" spans="1:30" x14ac:dyDescent="0.25">
      <c r="A5">
        <v>2</v>
      </c>
      <c r="B5" s="37">
        <v>16.47</v>
      </c>
      <c r="C5">
        <v>94.44</v>
      </c>
      <c r="E5" s="49">
        <v>1</v>
      </c>
      <c r="F5" s="4">
        <v>0</v>
      </c>
      <c r="G5" s="4">
        <f>SQRT((B4-B5)^2+(C4-C5)^2)</f>
        <v>1.6599999999999966</v>
      </c>
      <c r="H5" s="4">
        <f>SQRT((B4-B6)^2+(C4-C6)^2)</f>
        <v>5.0772039549342436</v>
      </c>
      <c r="I5" s="4">
        <f>SQRT((B4-B7)^2+(C4-C7)^2)</f>
        <v>6.5191487174323584</v>
      </c>
      <c r="J5" s="4">
        <f>SQRT((B4-B8)^2+(C4-C8)^2)</f>
        <v>8.8338666505670105</v>
      </c>
      <c r="K5" s="4">
        <f>SQRT((B4-B9)^2+(C4-C9)^2)</f>
        <v>5.5302260351634827</v>
      </c>
      <c r="L5" s="4">
        <f>SQRT((B4-B10)^2+(C4-C10)^2)</f>
        <v>4.1044366239473113</v>
      </c>
      <c r="M5" s="4">
        <f>SQRT((B4-B11)^2+(C4-C11)^2)</f>
        <v>0.75432088662584784</v>
      </c>
      <c r="N5" s="4">
        <f>SQRT((B4-B12)^2+(C4-C12)^2)</f>
        <v>1.291239714383043</v>
      </c>
      <c r="O5" s="4">
        <f>SQRT((B4-B13)^2+(C4-C13)^2)</f>
        <v>3.1522690240523623</v>
      </c>
      <c r="P5" s="4">
        <f>SQRT((B4-B14)^2+(C4-C14)^2)</f>
        <v>1.2814054783713089</v>
      </c>
      <c r="Q5" s="4">
        <f>SQRT((B4-B15)^2+(C4-C15)^2)</f>
        <v>5.0756871455991055</v>
      </c>
      <c r="R5" s="4">
        <f>SQRT((B4-B16)^2+(C4-C16)^2)</f>
        <v>3.1152046481732159</v>
      </c>
      <c r="S5" s="4">
        <f>SQRT((B4-B17)^2+(C4-C17)^2)</f>
        <v>3.9378801403801003</v>
      </c>
      <c r="T5" s="38"/>
      <c r="Z5">
        <v>3</v>
      </c>
      <c r="AA5">
        <f ca="1">RAND()</f>
        <v>0.54951218416323133</v>
      </c>
      <c r="AB5">
        <v>1.3012207901785922E-2</v>
      </c>
      <c r="AC5">
        <v>0.52243299322143888</v>
      </c>
      <c r="AD5">
        <v>1</v>
      </c>
    </row>
    <row r="6" spans="1:30" x14ac:dyDescent="0.25">
      <c r="A6">
        <v>3</v>
      </c>
      <c r="B6" s="37">
        <v>20.09</v>
      </c>
      <c r="C6">
        <v>92.54</v>
      </c>
      <c r="E6" s="49">
        <v>2</v>
      </c>
      <c r="F6" s="42"/>
      <c r="G6" s="42">
        <v>0</v>
      </c>
      <c r="H6" s="42">
        <f>SQRT((B5-B6)^2+(C5-C6)^2)</f>
        <v>4.0883248403227421</v>
      </c>
      <c r="I6" s="42">
        <f>SQRT((B5-B7)^2+(C5-C7)^2)</f>
        <v>6.0159205446880701</v>
      </c>
      <c r="J6" s="42">
        <f>SQRT((B5-B8)^2+(C5-C8)^2)</f>
        <v>9.1966080703702939</v>
      </c>
      <c r="K6" s="42">
        <f>SQRT((B5-B9)^2+(C5-C9)^2)</f>
        <v>5.7596006806027802</v>
      </c>
      <c r="L6" s="42">
        <f>SQRT((B5-B10)^2+(C5-C10)^2)</f>
        <v>4.7598739479108048</v>
      </c>
      <c r="M6" s="42">
        <f>SQRT((B5-B11)^2+(C5-C11)^2)</f>
        <v>1.9888187448835131</v>
      </c>
      <c r="N6" s="42">
        <f>SQRT((B5-B12)^2+(C5-C12)^2)</f>
        <v>2.944910864525442</v>
      </c>
      <c r="O6" s="42">
        <f>SQRT((B5-B13)^2+(C5-C13)^2)</f>
        <v>4.404406884019691</v>
      </c>
      <c r="P6" s="42">
        <f>SQRT((B5-B14)^2+(C5-C14)^2)</f>
        <v>2.940612181162281</v>
      </c>
      <c r="Q6" s="42">
        <f>SQRT((B5-B15)^2+(C5-C15)^2)</f>
        <v>5.1792856650314256</v>
      </c>
      <c r="R6" s="42">
        <f>SQRT((B5-B16)^2+(C5-C16)^2)</f>
        <v>3.984934127435483</v>
      </c>
      <c r="S6" s="42">
        <f>SQRT((B5-B17)^2+(C5-C17)^2)</f>
        <v>3.6216708851026218</v>
      </c>
      <c r="T6" s="38"/>
      <c r="Z6">
        <v>4</v>
      </c>
      <c r="AA6">
        <f ca="1">RAND()</f>
        <v>0.7779547709980037</v>
      </c>
      <c r="AB6">
        <v>0.83966207770388002</v>
      </c>
      <c r="AC6">
        <v>0.5324678335959202</v>
      </c>
      <c r="AD6">
        <v>2</v>
      </c>
    </row>
    <row r="7" spans="1:30" x14ac:dyDescent="0.25">
      <c r="A7">
        <v>4</v>
      </c>
      <c r="B7" s="37">
        <v>22.39</v>
      </c>
      <c r="C7">
        <v>93.37</v>
      </c>
      <c r="E7" s="49">
        <v>3</v>
      </c>
      <c r="F7" s="5"/>
      <c r="G7" s="5"/>
      <c r="H7" s="5">
        <v>0</v>
      </c>
      <c r="I7" s="5">
        <f>SQRT((B6-B7)^2+(C6-C7)^2)</f>
        <v>2.4451789300580851</v>
      </c>
      <c r="J7" s="5">
        <f>SQRT((B6-B8)^2+(C6-C8)^2)</f>
        <v>6.9648833443209872</v>
      </c>
      <c r="K7" s="5">
        <f>SQRT((B6-B9)^2+(C6-C9)^2)</f>
        <v>3.9960230229566918</v>
      </c>
      <c r="L7" s="5">
        <f>SQRT((B6-B10)^2+(C6-C10)^2)</f>
        <v>4.4960871877667037</v>
      </c>
      <c r="M7" s="5">
        <f>SQRT((B6-B11)^2+(C6-C11)^2)</f>
        <v>4.7344059817468134</v>
      </c>
      <c r="N7" s="5">
        <f>SQRT((B6-B12)^2+(C6-C12)^2)</f>
        <v>6.14733275494339</v>
      </c>
      <c r="O7" s="5">
        <f>SQRT((B6-B13)^2+(C6-C13)^2)</f>
        <v>8.2230164781544719</v>
      </c>
      <c r="P7" s="5">
        <f>SQRT((B6-B14)^2+(C6-C14)^2)</f>
        <v>6.008260979684545</v>
      </c>
      <c r="Q7" s="5">
        <f>SQRT((B6-B15)^2+(C6-C15)^2)</f>
        <v>3.368590209568386</v>
      </c>
      <c r="R7" s="5">
        <f>SQRT((B6-B16)^2+(C6-C16)^2)</f>
        <v>4.6400969817450903</v>
      </c>
      <c r="S7" s="5">
        <f>SQRT((B6-B17)^2+(C6-C17)^2)</f>
        <v>2.0099999999999909</v>
      </c>
      <c r="T7" s="38"/>
      <c r="Z7">
        <v>1</v>
      </c>
      <c r="AA7">
        <f ca="1">RAND()</f>
        <v>0.35157467554444732</v>
      </c>
      <c r="AB7">
        <v>0.52243299322143888</v>
      </c>
      <c r="AC7">
        <v>1.3012207901785922E-2</v>
      </c>
      <c r="AD7">
        <v>3</v>
      </c>
    </row>
    <row r="8" spans="1:30" x14ac:dyDescent="0.25">
      <c r="A8">
        <v>5</v>
      </c>
      <c r="B8" s="37">
        <v>25.23</v>
      </c>
      <c r="C8">
        <v>97.24</v>
      </c>
      <c r="E8" s="49">
        <v>4</v>
      </c>
      <c r="F8" s="42"/>
      <c r="G8" s="42"/>
      <c r="H8" s="42"/>
      <c r="I8" s="42">
        <v>0</v>
      </c>
      <c r="J8" s="42">
        <f>SQRT((B7-B8)^2+(C7-C8)^2)</f>
        <v>4.8002604096027879</v>
      </c>
      <c r="K8" s="42">
        <f>SQRT((B7-B9)^2+(C7-C9)^2)</f>
        <v>2.7082282030877609</v>
      </c>
      <c r="L8" s="42">
        <f>SQRT((B7-B10)^2+(C7-C10)^2)</f>
        <v>4.1241847679268622</v>
      </c>
      <c r="M8" s="42">
        <f>SQRT((B7-B11)^2+(C7-C11)^2)</f>
        <v>5.9550398823181716</v>
      </c>
      <c r="N8" s="42">
        <f>SQRT((B7-B12)^2+(C7-C12)^2)</f>
        <v>7.2916527618914992</v>
      </c>
      <c r="O8" s="42">
        <f>SQRT((B7-B13)^2+(C7-C13)^2)</f>
        <v>9.5978174602354258</v>
      </c>
      <c r="P8" s="42">
        <f>SQRT((B7-B14)^2+(C7-C14)^2)</f>
        <v>7.1006830657338815</v>
      </c>
      <c r="Q8" s="42">
        <f>SQRT((B7-B15)^2+(C7-C15)^2)</f>
        <v>2.384386713601633</v>
      </c>
      <c r="R8" s="42">
        <f>SQRT((B7-B16)^2+(C7-C16)^2)</f>
        <v>4.7977077860161446</v>
      </c>
      <c r="S8" s="42">
        <f>SQRT((B7-B17)^2+(C7-C17)^2)</f>
        <v>2.5850338489079765</v>
      </c>
      <c r="T8" s="38"/>
      <c r="Z8">
        <v>5</v>
      </c>
      <c r="AA8">
        <f ca="1">RAND()</f>
        <v>0.8322042585969659</v>
      </c>
      <c r="AB8">
        <v>7.4141993544649565E-2</v>
      </c>
      <c r="AC8">
        <v>0.83966207770388002</v>
      </c>
      <c r="AD8">
        <v>4</v>
      </c>
    </row>
    <row r="9" spans="1:30" ht="15" customHeight="1" x14ac:dyDescent="0.25">
      <c r="A9">
        <v>6</v>
      </c>
      <c r="B9" s="37">
        <v>22</v>
      </c>
      <c r="C9">
        <v>96.05</v>
      </c>
      <c r="E9" s="49">
        <v>5</v>
      </c>
      <c r="F9" s="6"/>
      <c r="G9" s="6"/>
      <c r="H9" s="6"/>
      <c r="I9" s="6"/>
      <c r="J9" s="6">
        <v>0</v>
      </c>
      <c r="K9" s="6">
        <f>SQRT((B8-B9)^2+(C8-C9)^2)</f>
        <v>3.4422376443238196</v>
      </c>
      <c r="L9" s="6">
        <f>SQRT((B8-B10)^2+(C8-C10)^2)</f>
        <v>4.7650813214466776</v>
      </c>
      <c r="M9" s="6">
        <f>SQRT((B8-B11)^2+(C8-C11)^2)</f>
        <v>8.0860002473410795</v>
      </c>
      <c r="N9" s="6">
        <f>SQRT((B8-B12)^2+(C8-C12)^2)</f>
        <v>8.9310973569881096</v>
      </c>
      <c r="O9" s="6">
        <f>SQRT((B8-B13)^2+(C8-C13)^2)</f>
        <v>11.21457979596204</v>
      </c>
      <c r="P9" s="6">
        <f>SQRT((B8-B14)^2+(C8-C14)^2)</f>
        <v>8.7011263638680703</v>
      </c>
      <c r="Q9" s="6">
        <f>SQRT((B8-B15)^2+(C8-C15)^2)</f>
        <v>4.0603694413193461</v>
      </c>
      <c r="R9" s="6">
        <f>SQRT((B8-B16)^2+(C8-C16)^2)</f>
        <v>5.8210394260819092</v>
      </c>
      <c r="S9" s="6">
        <f>SQRT((B8-B17)^2+(C8-C17)^2)</f>
        <v>5.8013532903969915</v>
      </c>
      <c r="T9" s="38"/>
      <c r="Z9">
        <v>2</v>
      </c>
      <c r="AA9">
        <f ca="1">RAND()</f>
        <v>0.10418545048255845</v>
      </c>
      <c r="AB9">
        <v>0.5324678335959202</v>
      </c>
      <c r="AC9">
        <v>7.4141993544649565E-2</v>
      </c>
      <c r="AD9">
        <v>5</v>
      </c>
    </row>
    <row r="10" spans="1:30" x14ac:dyDescent="0.25">
      <c r="A10">
        <v>7</v>
      </c>
      <c r="B10" s="37">
        <v>20.47</v>
      </c>
      <c r="C10">
        <v>97.02</v>
      </c>
      <c r="E10" s="49">
        <v>6</v>
      </c>
      <c r="F10" s="42"/>
      <c r="G10" s="42"/>
      <c r="H10" s="42"/>
      <c r="I10" s="42"/>
      <c r="J10" s="42"/>
      <c r="K10" s="42">
        <v>0</v>
      </c>
      <c r="L10" s="42">
        <f>SQRT((B9-B10)^2+(C9-C10)^2)</f>
        <v>1.8115739013355214</v>
      </c>
      <c r="M10" s="42">
        <f>SQRT((B9-B11)^2+(C9-C11)^2)</f>
        <v>4.8059962546801893</v>
      </c>
      <c r="N10" s="42">
        <f>SQRT((B9-B12)^2+(C9-C12)^2)</f>
        <v>5.8531102842847567</v>
      </c>
      <c r="O10" s="42">
        <f>SQRT((B9-B13)^2+(C9-C13)^2)</f>
        <v>8.2150715152091056</v>
      </c>
      <c r="P10" s="42">
        <f>SQRT((B9-B14)^2+(C9-C14)^2)</f>
        <v>5.6293694140640644</v>
      </c>
      <c r="Q10" s="42">
        <f>SQRT((B9-B15)^2+(C9-C15)^2)</f>
        <v>0.66483080554378238</v>
      </c>
      <c r="R10" s="42">
        <f>SQRT((B9-B16)^2+(C9-C16)^2)</f>
        <v>2.8061539515856921</v>
      </c>
      <c r="S10" s="42">
        <f>SQRT((B9-B17)^2+(C9-C17)^2)</f>
        <v>2.4286004199950226</v>
      </c>
      <c r="T10" s="38"/>
    </row>
    <row r="11" spans="1:30" x14ac:dyDescent="0.25">
      <c r="A11">
        <v>8</v>
      </c>
      <c r="B11" s="37">
        <v>17.2</v>
      </c>
      <c r="C11">
        <v>96.29</v>
      </c>
      <c r="E11" s="49">
        <v>7</v>
      </c>
      <c r="F11" s="6"/>
      <c r="G11" s="6"/>
      <c r="H11" s="6"/>
      <c r="I11" s="6"/>
      <c r="J11" s="6"/>
      <c r="K11" s="6"/>
      <c r="L11" s="6">
        <v>0</v>
      </c>
      <c r="M11" s="6">
        <f>SQRT((B10-B11)^2+(C10-C11)^2)</f>
        <v>3.3504925011108417</v>
      </c>
      <c r="N11" s="6">
        <f>SQRT((B10-B12)^2+(C10-C12)^2)</f>
        <v>4.1855107215249117</v>
      </c>
      <c r="O11" s="6">
        <f>SQRT((B10-B13)^2+(C10-C13)^2)</f>
        <v>6.5135550968729818</v>
      </c>
      <c r="P11" s="6">
        <f>SQRT((B10-B14)^2+(C10-C14)^2)</f>
        <v>3.9564125164092765</v>
      </c>
      <c r="Q11" s="6">
        <f>SQRT((B10-B15)^2+(C10-C15)^2)</f>
        <v>1.7740913167027172</v>
      </c>
      <c r="R11" s="6">
        <f>SQRT((B10-B16)^2+(C10-C16)^2)</f>
        <v>1.0656922632730319</v>
      </c>
      <c r="S11" s="6">
        <f>SQRT((B10-B17)^2+(C10-C17)^2)</f>
        <v>2.4990598232135208</v>
      </c>
      <c r="T11" s="38"/>
    </row>
    <row r="12" spans="1:30" x14ac:dyDescent="0.25">
      <c r="A12">
        <v>9</v>
      </c>
      <c r="B12" s="37">
        <v>16.3</v>
      </c>
      <c r="C12">
        <v>97.38</v>
      </c>
      <c r="E12" s="49">
        <v>8</v>
      </c>
      <c r="F12" s="42"/>
      <c r="G12" s="42"/>
      <c r="H12" s="42"/>
      <c r="I12" s="42"/>
      <c r="J12" s="42"/>
      <c r="K12" s="42"/>
      <c r="L12" s="42"/>
      <c r="M12" s="42">
        <v>0</v>
      </c>
      <c r="N12" s="42">
        <f>SQRT((B11-B12)^2+(C11-C12)^2)</f>
        <v>1.4135416513141641</v>
      </c>
      <c r="O12" s="42">
        <f>SQRT((B11-B13)^2+(C11-C13)^2)</f>
        <v>3.6429932747673286</v>
      </c>
      <c r="P12" s="42">
        <f>SQRT((B11-B14)^2+(C11-C14)^2)</f>
        <v>1.2794530081249462</v>
      </c>
      <c r="Q12" s="42">
        <f>SQRT((B11-B15)^2+(C11-C15)^2)</f>
        <v>4.376345507383987</v>
      </c>
      <c r="R12" s="42">
        <f>SQRT((B11-B16)^2+(C11-C16)^2)</f>
        <v>2.36425463941598</v>
      </c>
      <c r="S12" s="42">
        <f>SQRT((B11-B17)^2+(C11-C17)^2)</f>
        <v>3.3733810932060484</v>
      </c>
      <c r="T12" s="38"/>
    </row>
    <row r="13" spans="1:30" x14ac:dyDescent="0.25">
      <c r="A13">
        <v>10</v>
      </c>
      <c r="B13" s="37">
        <v>14.05</v>
      </c>
      <c r="C13">
        <v>98.12</v>
      </c>
      <c r="E13" s="49">
        <v>9</v>
      </c>
      <c r="F13" s="5"/>
      <c r="G13" s="5"/>
      <c r="H13" s="5"/>
      <c r="I13" s="5"/>
      <c r="J13" s="5"/>
      <c r="K13" s="5"/>
      <c r="L13" s="5"/>
      <c r="M13" s="5"/>
      <c r="N13" s="5">
        <v>0</v>
      </c>
      <c r="O13" s="5">
        <f>SQRT((B12-B13)^2+(C12-C13)^2)</f>
        <v>2.3685649663878787</v>
      </c>
      <c r="P13" s="5">
        <f>SQRT((B12-B14)^2+(C12-C14)^2)</f>
        <v>0.23000000000000043</v>
      </c>
      <c r="Q13" s="5">
        <f>SQRT((B12-B15)^2+(C12-C15)^2)</f>
        <v>5.5183783849968062</v>
      </c>
      <c r="R13" s="5">
        <f>SQRT((B12-B16)^2+(C12-C16)^2)</f>
        <v>3.1200320511174233</v>
      </c>
      <c r="S13" s="5">
        <f>SQRT((B12-B17)^2+(C12-C17)^2)</f>
        <v>4.7300105708127109</v>
      </c>
      <c r="T13" s="38"/>
    </row>
    <row r="14" spans="1:30" x14ac:dyDescent="0.25">
      <c r="A14">
        <v>11</v>
      </c>
      <c r="B14" s="37">
        <v>16.53</v>
      </c>
      <c r="C14">
        <v>97.38</v>
      </c>
      <c r="E14" s="49">
        <v>10</v>
      </c>
      <c r="F14" s="6"/>
      <c r="G14" s="6"/>
      <c r="H14" s="6"/>
      <c r="I14" s="6"/>
      <c r="J14" s="6"/>
      <c r="K14" s="6"/>
      <c r="L14" s="6"/>
      <c r="M14" s="6"/>
      <c r="N14" s="6"/>
      <c r="O14" s="6">
        <v>0</v>
      </c>
      <c r="P14" s="6">
        <f>SQRT((B13-B14)^2+(C13-C14)^2)</f>
        <v>2.5880494585691394</v>
      </c>
      <c r="Q14" s="6">
        <f>SQRT((B13-B15)^2+(C13-C15)^2)</f>
        <v>7.8868117766306556</v>
      </c>
      <c r="R14" s="6">
        <f>SQRT((B13-B16)^2+(C13-C16)^2)</f>
        <v>5.4506605104335764</v>
      </c>
      <c r="S14" s="6">
        <f>SQRT((B13-B17)^2+(C13-C17)^2)</f>
        <v>7.0161599183599028</v>
      </c>
      <c r="T14" s="38"/>
    </row>
    <row r="15" spans="1:30" x14ac:dyDescent="0.25">
      <c r="A15">
        <v>12</v>
      </c>
      <c r="B15" s="37">
        <v>21.52</v>
      </c>
      <c r="C15">
        <v>95.59</v>
      </c>
      <c r="E15" s="49">
        <v>11</v>
      </c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>
        <v>0</v>
      </c>
      <c r="Q15" s="43">
        <f>SQRT((B14-B15)^2+(C14-C15)^2)</f>
        <v>5.3013394533834521</v>
      </c>
      <c r="R15" s="43">
        <f>SQRT((B14-B16)^2+(C14-C16)^2)</f>
        <v>2.890830330545187</v>
      </c>
      <c r="S15" s="43">
        <f>SQRT((B14-B17)^2+(C14-C17)^2)</f>
        <v>4.5478016667396552</v>
      </c>
      <c r="T15" s="38"/>
    </row>
    <row r="16" spans="1:30" x14ac:dyDescent="0.25">
      <c r="A16">
        <v>13</v>
      </c>
      <c r="B16" s="37">
        <v>19.41</v>
      </c>
      <c r="C16">
        <v>97.13</v>
      </c>
      <c r="E16" s="49">
        <v>12</v>
      </c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>
        <v>0</v>
      </c>
      <c r="R16" s="42">
        <f>SQRT((B15-B16)^2+(C15-C16)^2)</f>
        <v>2.6122212769977917</v>
      </c>
      <c r="S16" s="42">
        <f>SQRT((B15-B17)^2+(C15-C17)^2)</f>
        <v>1.7681911661356111</v>
      </c>
      <c r="T16" s="38"/>
    </row>
    <row r="17" spans="1:36" x14ac:dyDescent="0.25">
      <c r="A17">
        <v>14</v>
      </c>
      <c r="B17" s="37">
        <v>20.09</v>
      </c>
      <c r="C17">
        <v>94.55</v>
      </c>
      <c r="E17" s="49">
        <v>13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>
        <v>0</v>
      </c>
      <c r="S17" s="5">
        <f>SQRT((B16-B17)^2+(C16-C17)^2)</f>
        <v>2.6681079438433501</v>
      </c>
      <c r="T17" s="38"/>
    </row>
    <row r="18" spans="1:36" x14ac:dyDescent="0.25">
      <c r="E18" s="49">
        <v>14</v>
      </c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>
        <v>0</v>
      </c>
      <c r="T18" s="38"/>
    </row>
    <row r="19" spans="1:36" x14ac:dyDescent="0.25"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</row>
    <row r="20" spans="1:36" ht="15.75" thickBot="1" x14ac:dyDescent="0.3"/>
    <row r="21" spans="1:36" x14ac:dyDescent="0.25">
      <c r="A21" s="39">
        <v>1</v>
      </c>
      <c r="B21" s="40">
        <f t="shared" ref="B21:B34" ca="1" si="0">RAND()</f>
        <v>0.4385606387318195</v>
      </c>
      <c r="C21" s="41">
        <v>0.18744504724811861</v>
      </c>
      <c r="D21" s="41">
        <v>1.1221554582637405E-2</v>
      </c>
      <c r="E21" s="40">
        <v>10</v>
      </c>
      <c r="F21" s="24" t="s">
        <v>9</v>
      </c>
      <c r="G21" s="25" t="s">
        <v>29</v>
      </c>
      <c r="H21" s="24" t="s">
        <v>10</v>
      </c>
      <c r="I21" s="25" t="s">
        <v>29</v>
      </c>
      <c r="J21" s="24" t="s">
        <v>11</v>
      </c>
      <c r="K21" s="25"/>
      <c r="L21" s="24" t="s">
        <v>12</v>
      </c>
      <c r="M21" s="25"/>
      <c r="N21" s="24" t="s">
        <v>13</v>
      </c>
      <c r="O21" s="25"/>
      <c r="P21" s="24" t="s">
        <v>14</v>
      </c>
      <c r="Q21" s="25"/>
      <c r="R21" s="24" t="s">
        <v>15</v>
      </c>
      <c r="S21" s="25"/>
      <c r="T21" s="24" t="s">
        <v>16</v>
      </c>
      <c r="U21" s="25"/>
      <c r="V21" s="24" t="s">
        <v>17</v>
      </c>
      <c r="W21" s="25"/>
      <c r="X21" s="24" t="s">
        <v>18</v>
      </c>
      <c r="Y21" s="25"/>
      <c r="Z21" s="24" t="s">
        <v>25</v>
      </c>
      <c r="AA21" s="25"/>
      <c r="AB21" s="24" t="s">
        <v>26</v>
      </c>
      <c r="AC21" s="25"/>
      <c r="AD21" s="24" t="s">
        <v>27</v>
      </c>
      <c r="AE21" s="25"/>
      <c r="AF21" s="24" t="s">
        <v>28</v>
      </c>
      <c r="AG21" s="25"/>
    </row>
    <row r="22" spans="1:36" ht="16.5" x14ac:dyDescent="0.25">
      <c r="A22" s="39">
        <v>2</v>
      </c>
      <c r="B22" s="40">
        <f t="shared" ca="1" si="0"/>
        <v>0.59995913144822244</v>
      </c>
      <c r="C22" s="41">
        <v>0.64124159876800846</v>
      </c>
      <c r="D22" s="41">
        <v>2.7763964421773313E-2</v>
      </c>
      <c r="E22" s="40">
        <v>7</v>
      </c>
      <c r="F22" s="26">
        <v>1</v>
      </c>
      <c r="G22" s="27">
        <f>F5</f>
        <v>0</v>
      </c>
      <c r="H22" s="26">
        <v>3</v>
      </c>
      <c r="I22" s="27">
        <f>H7</f>
        <v>0</v>
      </c>
      <c r="J22" s="26">
        <v>7</v>
      </c>
      <c r="K22" s="27">
        <f>L11</f>
        <v>0</v>
      </c>
      <c r="L22" s="26">
        <v>4</v>
      </c>
      <c r="M22" s="27">
        <f>I8</f>
        <v>0</v>
      </c>
      <c r="N22" s="48">
        <v>14</v>
      </c>
      <c r="O22" s="27">
        <f>S18</f>
        <v>0</v>
      </c>
      <c r="P22" s="26">
        <v>2</v>
      </c>
      <c r="Q22" s="27">
        <f>G6</f>
        <v>0</v>
      </c>
      <c r="R22" s="26">
        <v>6</v>
      </c>
      <c r="S22" s="27">
        <f>K10</f>
        <v>0</v>
      </c>
      <c r="T22" s="26">
        <v>7</v>
      </c>
      <c r="U22" s="27">
        <f>L11</f>
        <v>0</v>
      </c>
      <c r="V22" s="26">
        <v>12</v>
      </c>
      <c r="W22" s="27">
        <f>Q16</f>
        <v>0</v>
      </c>
      <c r="X22" s="26">
        <v>4</v>
      </c>
      <c r="Y22" s="27">
        <f>I8</f>
        <v>0</v>
      </c>
      <c r="Z22" s="50">
        <v>12</v>
      </c>
      <c r="AA22" s="27">
        <f>Q16</f>
        <v>0</v>
      </c>
      <c r="AB22" s="51">
        <v>8</v>
      </c>
      <c r="AC22" s="52">
        <f>M12</f>
        <v>0</v>
      </c>
      <c r="AD22" s="53">
        <v>12</v>
      </c>
      <c r="AE22" s="52">
        <f>Q16</f>
        <v>0</v>
      </c>
      <c r="AF22" s="53">
        <v>10</v>
      </c>
      <c r="AG22" s="27">
        <f>O14</f>
        <v>0</v>
      </c>
    </row>
    <row r="23" spans="1:36" ht="16.5" x14ac:dyDescent="0.25">
      <c r="A23" s="39">
        <v>3</v>
      </c>
      <c r="B23" s="40">
        <f t="shared" ca="1" si="0"/>
        <v>0.13835541896790793</v>
      </c>
      <c r="C23" s="41">
        <v>0.68445625960783518</v>
      </c>
      <c r="D23" s="41">
        <v>0.18744504724811861</v>
      </c>
      <c r="E23" s="40">
        <v>1</v>
      </c>
      <c r="F23" s="26">
        <v>8</v>
      </c>
      <c r="G23" s="27">
        <f>M5</f>
        <v>0.75432088662584784</v>
      </c>
      <c r="H23" s="26">
        <v>2</v>
      </c>
      <c r="I23" s="27">
        <f>H6</f>
        <v>4.0883248403227421</v>
      </c>
      <c r="J23" s="26">
        <v>5</v>
      </c>
      <c r="K23" s="27">
        <f>L9</f>
        <v>4.7650813214466776</v>
      </c>
      <c r="L23" s="26">
        <v>3</v>
      </c>
      <c r="M23" s="27">
        <f>I7</f>
        <v>2.4451789300580851</v>
      </c>
      <c r="N23" s="48">
        <v>5</v>
      </c>
      <c r="O23" s="27">
        <f>S9</f>
        <v>5.8013532903969915</v>
      </c>
      <c r="P23" s="26">
        <v>1</v>
      </c>
      <c r="Q23" s="27">
        <f>G5</f>
        <v>1.6599999999999966</v>
      </c>
      <c r="R23" s="26">
        <v>10</v>
      </c>
      <c r="S23" s="27">
        <f>O10</f>
        <v>8.2150715152091056</v>
      </c>
      <c r="T23" s="26">
        <v>6</v>
      </c>
      <c r="U23" s="27">
        <f>L10</f>
        <v>1.8115739013355214</v>
      </c>
      <c r="V23" s="26">
        <v>10</v>
      </c>
      <c r="W23" s="27">
        <f>Q14</f>
        <v>7.8868117766306556</v>
      </c>
      <c r="X23" s="26">
        <v>12</v>
      </c>
      <c r="Y23" s="27">
        <f>Q8</f>
        <v>2.384386713601633</v>
      </c>
      <c r="Z23" s="50">
        <v>1</v>
      </c>
      <c r="AA23" s="27">
        <f>Q5</f>
        <v>5.0756871455991055</v>
      </c>
      <c r="AB23" s="51">
        <v>10</v>
      </c>
      <c r="AC23" s="52">
        <f>O12</f>
        <v>3.6429932747673286</v>
      </c>
      <c r="AD23" s="53">
        <v>10</v>
      </c>
      <c r="AE23" s="52">
        <f>Q14</f>
        <v>7.8868117766306556</v>
      </c>
      <c r="AF23" s="53">
        <v>7</v>
      </c>
      <c r="AG23" s="27">
        <f>O11</f>
        <v>6.5135550968729818</v>
      </c>
    </row>
    <row r="24" spans="1:36" ht="16.5" x14ac:dyDescent="0.25">
      <c r="A24" s="39">
        <v>4</v>
      </c>
      <c r="B24" s="40">
        <f t="shared" ca="1" si="0"/>
        <v>0.4604632447613598</v>
      </c>
      <c r="C24" s="41">
        <v>0.28242279287000882</v>
      </c>
      <c r="D24" s="41">
        <v>0.23597888402331235</v>
      </c>
      <c r="E24" s="40">
        <v>6</v>
      </c>
      <c r="F24" s="26">
        <v>13</v>
      </c>
      <c r="G24" s="27">
        <f>R12</f>
        <v>2.36425463941598</v>
      </c>
      <c r="H24" s="26">
        <v>9</v>
      </c>
      <c r="I24" s="27">
        <f>N6</f>
        <v>2.944910864525442</v>
      </c>
      <c r="J24" s="26">
        <v>3</v>
      </c>
      <c r="K24" s="27">
        <f>J7</f>
        <v>6.9648833443209872</v>
      </c>
      <c r="L24" s="26">
        <v>13</v>
      </c>
      <c r="M24" s="27">
        <f>R7</f>
        <v>4.6400969817450903</v>
      </c>
      <c r="N24" s="48">
        <v>2</v>
      </c>
      <c r="O24" s="27">
        <f>J6</f>
        <v>9.1966080703702939</v>
      </c>
      <c r="P24" s="26">
        <v>11</v>
      </c>
      <c r="Q24" s="27">
        <f>P5</f>
        <v>1.2814054783713089</v>
      </c>
      <c r="R24" s="26">
        <v>11</v>
      </c>
      <c r="S24" s="27">
        <f>P14</f>
        <v>2.5880494585691394</v>
      </c>
      <c r="T24" s="26">
        <v>4</v>
      </c>
      <c r="U24" s="27">
        <f>K8</f>
        <v>2.7082282030877609</v>
      </c>
      <c r="V24" s="26">
        <v>14</v>
      </c>
      <c r="W24" s="27">
        <f>S14</f>
        <v>7.0161599183599028</v>
      </c>
      <c r="X24" s="26">
        <v>6</v>
      </c>
      <c r="Y24" s="27">
        <f>Q10</f>
        <v>0.66483080554378238</v>
      </c>
      <c r="Z24" s="50">
        <v>14</v>
      </c>
      <c r="AA24" s="27">
        <f>S5</f>
        <v>3.9378801403801003</v>
      </c>
      <c r="AB24" s="51">
        <v>9</v>
      </c>
      <c r="AC24" s="52">
        <f>O13</f>
        <v>2.3685649663878787</v>
      </c>
      <c r="AD24" s="53">
        <v>14</v>
      </c>
      <c r="AE24" s="52">
        <f>S14</f>
        <v>7.0161599183599028</v>
      </c>
      <c r="AF24" s="53">
        <v>1</v>
      </c>
      <c r="AG24" s="27">
        <f>L5</f>
        <v>4.1044366239473113</v>
      </c>
    </row>
    <row r="25" spans="1:36" ht="16.5" x14ac:dyDescent="0.25">
      <c r="A25" s="39">
        <v>5</v>
      </c>
      <c r="B25" s="40">
        <f t="shared" ca="1" si="0"/>
        <v>0.1447081485664039</v>
      </c>
      <c r="C25" s="41">
        <v>0.54670526856917057</v>
      </c>
      <c r="D25" s="41">
        <v>0.28242279287000882</v>
      </c>
      <c r="E25" s="40">
        <v>4</v>
      </c>
      <c r="F25" s="26">
        <v>12</v>
      </c>
      <c r="G25" s="27">
        <f>R16</f>
        <v>2.6122212769977917</v>
      </c>
      <c r="H25" s="26">
        <v>12</v>
      </c>
      <c r="I25" s="27">
        <f>Q13</f>
        <v>5.5183783849968062</v>
      </c>
      <c r="J25" s="26">
        <v>11</v>
      </c>
      <c r="K25" s="27">
        <f>P7</f>
        <v>6.008260979684545</v>
      </c>
      <c r="L25" s="26">
        <v>9</v>
      </c>
      <c r="M25" s="27">
        <f>R13</f>
        <v>3.1200320511174233</v>
      </c>
      <c r="N25" s="48">
        <v>4</v>
      </c>
      <c r="O25" s="27">
        <f>I6</f>
        <v>6.0159205446880701</v>
      </c>
      <c r="P25" s="26">
        <v>3</v>
      </c>
      <c r="Q25" s="27">
        <f>P7</f>
        <v>6.008260979684545</v>
      </c>
      <c r="R25" s="26">
        <v>3</v>
      </c>
      <c r="S25" s="27">
        <f>P7</f>
        <v>6.008260979684545</v>
      </c>
      <c r="T25" s="26">
        <v>9</v>
      </c>
      <c r="U25" s="27">
        <f>N8</f>
        <v>7.2916527618914992</v>
      </c>
      <c r="V25" s="26">
        <v>5</v>
      </c>
      <c r="W25" s="27">
        <f>S9</f>
        <v>5.8013532903969915</v>
      </c>
      <c r="X25" s="26">
        <v>5</v>
      </c>
      <c r="Y25" s="27">
        <f>K9</f>
        <v>3.4422376443238196</v>
      </c>
      <c r="Z25" s="50">
        <v>4</v>
      </c>
      <c r="AA25" s="27">
        <f>S8</f>
        <v>2.5850338489079765</v>
      </c>
      <c r="AB25" s="51">
        <v>12</v>
      </c>
      <c r="AC25" s="52">
        <f>Q13</f>
        <v>5.5183783849968062</v>
      </c>
      <c r="AD25" s="53">
        <v>5</v>
      </c>
      <c r="AE25" s="52">
        <f>S9</f>
        <v>5.8013532903969915</v>
      </c>
      <c r="AF25" s="53">
        <v>6</v>
      </c>
      <c r="AG25" s="27">
        <f>K5</f>
        <v>5.5302260351634827</v>
      </c>
    </row>
    <row r="26" spans="1:36" ht="16.5" x14ac:dyDescent="0.25">
      <c r="A26" s="39">
        <v>6</v>
      </c>
      <c r="B26" s="40">
        <f t="shared" ca="1" si="0"/>
        <v>0.74837649359875891</v>
      </c>
      <c r="C26" s="41">
        <v>0.23597888402331235</v>
      </c>
      <c r="D26" s="41">
        <v>0.37447269301543751</v>
      </c>
      <c r="E26" s="40">
        <v>13</v>
      </c>
      <c r="F26" s="26">
        <v>2</v>
      </c>
      <c r="G26" s="27">
        <f>Q6</f>
        <v>5.1792856650314256</v>
      </c>
      <c r="H26" s="26">
        <v>11</v>
      </c>
      <c r="I26" s="27">
        <f>Q15</f>
        <v>5.3013394533834521</v>
      </c>
      <c r="J26" s="26">
        <v>8</v>
      </c>
      <c r="K26" s="27">
        <f>P12</f>
        <v>1.2794530081249462</v>
      </c>
      <c r="L26" s="26">
        <v>11</v>
      </c>
      <c r="M26" s="27">
        <f>P13</f>
        <v>0.23000000000000043</v>
      </c>
      <c r="N26" s="48">
        <v>12</v>
      </c>
      <c r="O26" s="27">
        <f>Q8</f>
        <v>2.384386713601633</v>
      </c>
      <c r="P26" s="26">
        <v>14</v>
      </c>
      <c r="Q26" s="27">
        <f>S7</f>
        <v>2.0099999999999909</v>
      </c>
      <c r="R26" s="26">
        <v>5</v>
      </c>
      <c r="S26" s="27">
        <f>J7</f>
        <v>6.9648833443209872</v>
      </c>
      <c r="T26" s="26">
        <v>5</v>
      </c>
      <c r="U26" s="27">
        <f>N9</f>
        <v>8.9310973569881096</v>
      </c>
      <c r="V26" s="26">
        <v>8</v>
      </c>
      <c r="W26" s="27">
        <f>M9</f>
        <v>8.0860002473410795</v>
      </c>
      <c r="X26" s="26">
        <v>9</v>
      </c>
      <c r="Y26" s="27">
        <f>N9</f>
        <v>8.9310973569881096</v>
      </c>
      <c r="Z26" s="50">
        <v>6</v>
      </c>
      <c r="AA26" s="27">
        <f>K8</f>
        <v>2.7082282030877609</v>
      </c>
      <c r="AB26" s="51">
        <v>4</v>
      </c>
      <c r="AC26" s="52">
        <f>Q8</f>
        <v>2.384386713601633</v>
      </c>
      <c r="AD26" s="53">
        <v>8</v>
      </c>
      <c r="AE26" s="52">
        <f>M9</f>
        <v>8.0860002473410795</v>
      </c>
      <c r="AF26" s="53">
        <v>4</v>
      </c>
      <c r="AG26" s="27">
        <f>K8</f>
        <v>2.7082282030877609</v>
      </c>
    </row>
    <row r="27" spans="1:36" ht="16.5" x14ac:dyDescent="0.25">
      <c r="A27" s="39">
        <v>7</v>
      </c>
      <c r="B27" s="40">
        <f t="shared" ca="1" si="0"/>
        <v>0.31366672523328254</v>
      </c>
      <c r="C27" s="41">
        <v>2.7763964421773313E-2</v>
      </c>
      <c r="D27" s="41">
        <v>0.40590035125931012</v>
      </c>
      <c r="E27" s="40">
        <v>14</v>
      </c>
      <c r="F27" s="26">
        <v>9</v>
      </c>
      <c r="G27" s="27">
        <f>N6</f>
        <v>2.944910864525442</v>
      </c>
      <c r="H27" s="26">
        <v>8</v>
      </c>
      <c r="I27" s="27">
        <f>P12</f>
        <v>1.2794530081249462</v>
      </c>
      <c r="J27" s="26">
        <v>2</v>
      </c>
      <c r="K27" s="27">
        <f>M6</f>
        <v>1.9888187448835131</v>
      </c>
      <c r="L27" s="26">
        <v>1</v>
      </c>
      <c r="M27" s="27">
        <f>P5</f>
        <v>1.2814054783713089</v>
      </c>
      <c r="N27" s="48">
        <v>13</v>
      </c>
      <c r="O27" s="27">
        <f>R16</f>
        <v>2.6122212769977917</v>
      </c>
      <c r="P27" s="26">
        <v>8</v>
      </c>
      <c r="Q27" s="27">
        <f>S12</f>
        <v>3.3733810932060484</v>
      </c>
      <c r="R27" s="26">
        <v>2</v>
      </c>
      <c r="S27" s="27">
        <f>J6</f>
        <v>9.1966080703702939</v>
      </c>
      <c r="T27" s="26">
        <v>1</v>
      </c>
      <c r="U27" s="27">
        <f>J5</f>
        <v>8.8338666505670105</v>
      </c>
      <c r="V27" s="26">
        <v>9</v>
      </c>
      <c r="W27" s="27">
        <f>N12</f>
        <v>1.4135416513141641</v>
      </c>
      <c r="X27" s="26">
        <v>3</v>
      </c>
      <c r="Y27" s="27">
        <f>N7</f>
        <v>6.14733275494339</v>
      </c>
      <c r="Z27" s="50">
        <v>9</v>
      </c>
      <c r="AA27" s="27">
        <f>N10</f>
        <v>5.8531102842847567</v>
      </c>
      <c r="AB27" s="51">
        <v>14</v>
      </c>
      <c r="AC27" s="52">
        <f>S8</f>
        <v>2.5850338489079765</v>
      </c>
      <c r="AD27" s="53">
        <v>9</v>
      </c>
      <c r="AE27" s="52">
        <f>N12</f>
        <v>1.4135416513141641</v>
      </c>
      <c r="AF27" s="53">
        <v>13</v>
      </c>
      <c r="AG27" s="27">
        <f>R8</f>
        <v>4.7977077860161446</v>
      </c>
    </row>
    <row r="28" spans="1:36" ht="16.5" x14ac:dyDescent="0.25">
      <c r="A28" s="39">
        <v>8</v>
      </c>
      <c r="B28" s="40">
        <f t="shared" ca="1" si="0"/>
        <v>0.41698682634577799</v>
      </c>
      <c r="C28" s="41">
        <v>0.75177466437698282</v>
      </c>
      <c r="D28" s="41">
        <v>0.54670526856917057</v>
      </c>
      <c r="E28" s="40">
        <v>5</v>
      </c>
      <c r="F28" s="26">
        <v>3</v>
      </c>
      <c r="G28" s="27">
        <f>N7</f>
        <v>6.14733275494339</v>
      </c>
      <c r="H28" s="26">
        <v>14</v>
      </c>
      <c r="I28" s="27">
        <f>S12</f>
        <v>3.3733810932060484</v>
      </c>
      <c r="J28" s="26">
        <v>13</v>
      </c>
      <c r="K28" s="27">
        <f>R6</f>
        <v>3.984934127435483</v>
      </c>
      <c r="L28" s="26">
        <v>10</v>
      </c>
      <c r="M28" s="27">
        <f>O5</f>
        <v>3.1522690240523623</v>
      </c>
      <c r="N28" s="48">
        <v>3</v>
      </c>
      <c r="O28" s="27">
        <f>R7</f>
        <v>4.6400969817450903</v>
      </c>
      <c r="P28" s="26">
        <v>7</v>
      </c>
      <c r="Q28" s="27">
        <f>M11</f>
        <v>3.3504925011108417</v>
      </c>
      <c r="R28" s="26">
        <v>1</v>
      </c>
      <c r="S28" s="27">
        <f>G5</f>
        <v>1.6599999999999966</v>
      </c>
      <c r="T28" s="26">
        <v>8</v>
      </c>
      <c r="U28" s="27">
        <f>M5</f>
        <v>0.75432088662584784</v>
      </c>
      <c r="V28" s="26">
        <v>7</v>
      </c>
      <c r="W28" s="27">
        <f>N11</f>
        <v>4.1855107215249117</v>
      </c>
      <c r="X28" s="26">
        <v>13</v>
      </c>
      <c r="Y28" s="27">
        <f>R7</f>
        <v>4.6400969817450903</v>
      </c>
      <c r="Z28" s="50">
        <v>13</v>
      </c>
      <c r="AA28" s="27">
        <f>R13</f>
        <v>3.1200320511174233</v>
      </c>
      <c r="AB28" s="51">
        <v>7</v>
      </c>
      <c r="AC28" s="52">
        <f>S11</f>
        <v>2.4990598232135208</v>
      </c>
      <c r="AD28" s="53">
        <v>7</v>
      </c>
      <c r="AE28" s="52">
        <f>N11</f>
        <v>4.1855107215249117</v>
      </c>
      <c r="AF28" s="53">
        <v>14</v>
      </c>
      <c r="AG28" s="27">
        <f>S17</f>
        <v>2.6681079438433501</v>
      </c>
      <c r="AJ28" t="s">
        <v>34</v>
      </c>
    </row>
    <row r="29" spans="1:36" ht="16.5" x14ac:dyDescent="0.25">
      <c r="A29" s="39">
        <v>9</v>
      </c>
      <c r="B29" s="40">
        <f t="shared" ca="1" si="0"/>
        <v>0.91798225311245685</v>
      </c>
      <c r="C29" s="41">
        <v>0.82516250504070177</v>
      </c>
      <c r="D29" s="41">
        <v>0.64124159876800846</v>
      </c>
      <c r="E29" s="40">
        <v>2</v>
      </c>
      <c r="F29" s="26">
        <v>5</v>
      </c>
      <c r="G29" s="27">
        <f>J7</f>
        <v>6.9648833443209872</v>
      </c>
      <c r="H29" s="26">
        <v>10</v>
      </c>
      <c r="I29" s="27">
        <f>S14</f>
        <v>7.0161599183599028</v>
      </c>
      <c r="J29" s="26">
        <v>4</v>
      </c>
      <c r="K29" s="27">
        <f>R8</f>
        <v>4.7977077860161446</v>
      </c>
      <c r="L29" s="26">
        <v>2</v>
      </c>
      <c r="M29" s="27">
        <f>O6</f>
        <v>4.404406884019691</v>
      </c>
      <c r="N29" s="48">
        <v>10</v>
      </c>
      <c r="O29" s="27">
        <f>O7</f>
        <v>8.2230164781544719</v>
      </c>
      <c r="P29" s="26">
        <v>5</v>
      </c>
      <c r="Q29" s="27">
        <f>L9</f>
        <v>4.7650813214466776</v>
      </c>
      <c r="R29" s="26">
        <v>7</v>
      </c>
      <c r="S29" s="27">
        <f>L5</f>
        <v>4.1044366239473113</v>
      </c>
      <c r="T29" s="26">
        <v>13</v>
      </c>
      <c r="U29" s="27">
        <f>R12</f>
        <v>2.36425463941598</v>
      </c>
      <c r="V29" s="26">
        <v>1</v>
      </c>
      <c r="W29" s="27">
        <f>L5</f>
        <v>4.1044366239473113</v>
      </c>
      <c r="X29" s="26">
        <v>11</v>
      </c>
      <c r="Y29" s="27">
        <f>R15</f>
        <v>2.890830330545187</v>
      </c>
      <c r="Z29" s="50">
        <v>11</v>
      </c>
      <c r="AA29" s="27">
        <f>R15</f>
        <v>2.890830330545187</v>
      </c>
      <c r="AB29" s="51">
        <v>5</v>
      </c>
      <c r="AC29" s="52">
        <f>L9</f>
        <v>4.7650813214466776</v>
      </c>
      <c r="AD29" s="53">
        <v>1</v>
      </c>
      <c r="AE29" s="52">
        <f>L5</f>
        <v>4.1044366239473113</v>
      </c>
      <c r="AF29" s="53">
        <v>5</v>
      </c>
      <c r="AG29" s="27">
        <f>S9</f>
        <v>5.8013532903969915</v>
      </c>
      <c r="AJ29" t="s">
        <v>35</v>
      </c>
    </row>
    <row r="30" spans="1:36" ht="16.5" x14ac:dyDescent="0.25">
      <c r="A30" s="39">
        <v>10</v>
      </c>
      <c r="B30" s="40">
        <f t="shared" ca="1" si="0"/>
        <v>0.91545079901169302</v>
      </c>
      <c r="C30" s="41">
        <v>1.1221554582637405E-2</v>
      </c>
      <c r="D30" s="41">
        <v>0.68445625960783518</v>
      </c>
      <c r="E30" s="40">
        <v>3</v>
      </c>
      <c r="F30" s="26">
        <v>6</v>
      </c>
      <c r="G30" s="27">
        <f>K9</f>
        <v>3.4422376443238196</v>
      </c>
      <c r="H30" s="26">
        <v>1</v>
      </c>
      <c r="I30" s="27">
        <f>O5</f>
        <v>3.1522690240523623</v>
      </c>
      <c r="J30" s="26">
        <v>10</v>
      </c>
      <c r="K30" s="27">
        <f>O8</f>
        <v>9.5978174602354258</v>
      </c>
      <c r="L30" s="26">
        <v>12</v>
      </c>
      <c r="M30" s="27">
        <f>Q6</f>
        <v>5.1792856650314256</v>
      </c>
      <c r="N30" s="48">
        <v>9</v>
      </c>
      <c r="O30" s="27">
        <f>O13</f>
        <v>2.3685649663878787</v>
      </c>
      <c r="P30" s="26">
        <v>9</v>
      </c>
      <c r="Q30" s="27">
        <f>N9</f>
        <v>8.9310973569881096</v>
      </c>
      <c r="R30" s="26">
        <v>4</v>
      </c>
      <c r="S30" s="27">
        <f>L8</f>
        <v>4.1241847679268622</v>
      </c>
      <c r="T30" s="26">
        <v>12</v>
      </c>
      <c r="U30" s="27">
        <f>R16</f>
        <v>2.6122212769977917</v>
      </c>
      <c r="V30" s="26">
        <v>3</v>
      </c>
      <c r="W30" s="27">
        <f>H5</f>
        <v>5.0772039549342436</v>
      </c>
      <c r="X30" s="26">
        <v>7</v>
      </c>
      <c r="Y30" s="27">
        <f>P11</f>
        <v>3.9564125164092765</v>
      </c>
      <c r="Z30" s="50">
        <v>7</v>
      </c>
      <c r="AA30" s="27">
        <f>P11</f>
        <v>3.9564125164092765</v>
      </c>
      <c r="AB30" s="51">
        <v>6</v>
      </c>
      <c r="AC30" s="52">
        <f>K9</f>
        <v>3.4422376443238196</v>
      </c>
      <c r="AD30" s="53">
        <v>3</v>
      </c>
      <c r="AE30" s="52">
        <f>H5</f>
        <v>5.0772039549342436</v>
      </c>
      <c r="AF30" s="53">
        <v>2</v>
      </c>
      <c r="AG30" s="27">
        <f>J6</f>
        <v>9.1966080703702939</v>
      </c>
      <c r="AJ30" t="s">
        <v>36</v>
      </c>
    </row>
    <row r="31" spans="1:36" ht="16.5" x14ac:dyDescent="0.25">
      <c r="A31" s="39">
        <v>11</v>
      </c>
      <c r="B31" s="40">
        <f t="shared" ca="1" si="0"/>
        <v>0.87164922922911314</v>
      </c>
      <c r="C31" s="41">
        <v>0.85951527917428006</v>
      </c>
      <c r="D31" s="41">
        <v>0.75177466437698282</v>
      </c>
      <c r="E31" s="40">
        <v>8</v>
      </c>
      <c r="F31" s="26">
        <v>14</v>
      </c>
      <c r="G31" s="27">
        <f>S10</f>
        <v>2.4286004199950226</v>
      </c>
      <c r="H31" s="26">
        <v>6</v>
      </c>
      <c r="I31" s="27">
        <f>K5</f>
        <v>5.5302260351634827</v>
      </c>
      <c r="J31" s="26">
        <v>12</v>
      </c>
      <c r="K31" s="27">
        <f>Q14</f>
        <v>7.8868117766306556</v>
      </c>
      <c r="L31" s="26">
        <v>5</v>
      </c>
      <c r="M31" s="27">
        <f>Q9</f>
        <v>4.0603694413193461</v>
      </c>
      <c r="N31" s="48">
        <v>7</v>
      </c>
      <c r="O31" s="27">
        <f>N11</f>
        <v>4.1855107215249117</v>
      </c>
      <c r="P31" s="26">
        <v>4</v>
      </c>
      <c r="Q31" s="27">
        <f>N8</f>
        <v>7.2916527618914992</v>
      </c>
      <c r="R31" s="26">
        <v>13</v>
      </c>
      <c r="S31" s="27">
        <f>R8</f>
        <v>4.7977077860161446</v>
      </c>
      <c r="T31" s="26">
        <v>2</v>
      </c>
      <c r="U31" s="27">
        <f>Q6</f>
        <v>5.1792856650314256</v>
      </c>
      <c r="V31" s="26">
        <v>2</v>
      </c>
      <c r="W31" s="27">
        <f>H6</f>
        <v>4.0883248403227421</v>
      </c>
      <c r="X31" s="26">
        <v>1</v>
      </c>
      <c r="Y31" s="27">
        <f>L5</f>
        <v>4.1044366239473113</v>
      </c>
      <c r="Z31" s="50">
        <v>8</v>
      </c>
      <c r="AA31" s="27">
        <f>M11</f>
        <v>3.3504925011108417</v>
      </c>
      <c r="AB31" s="51">
        <v>2</v>
      </c>
      <c r="AC31" s="52">
        <f>K6</f>
        <v>5.7596006806027802</v>
      </c>
      <c r="AD31" s="53">
        <v>2</v>
      </c>
      <c r="AE31" s="52">
        <f>H6</f>
        <v>4.0883248403227421</v>
      </c>
      <c r="AF31" s="53">
        <v>3</v>
      </c>
      <c r="AG31" s="27">
        <f>H6</f>
        <v>4.0883248403227421</v>
      </c>
    </row>
    <row r="32" spans="1:36" ht="16.5" x14ac:dyDescent="0.25">
      <c r="A32" s="39">
        <v>12</v>
      </c>
      <c r="B32" s="40">
        <f t="shared" ca="1" si="0"/>
        <v>0.20823499852857597</v>
      </c>
      <c r="C32" s="41">
        <v>0.87922117170801328</v>
      </c>
      <c r="D32" s="41">
        <v>0.82516250504070177</v>
      </c>
      <c r="E32" s="40">
        <v>9</v>
      </c>
      <c r="F32" s="26">
        <v>7</v>
      </c>
      <c r="G32" s="27">
        <f>S11</f>
        <v>2.4990598232135208</v>
      </c>
      <c r="H32" s="26">
        <v>7</v>
      </c>
      <c r="I32" s="27">
        <f>L10</f>
        <v>1.8115739013355214</v>
      </c>
      <c r="J32" s="26">
        <v>9</v>
      </c>
      <c r="K32" s="27">
        <f>Q13</f>
        <v>5.5183783849968062</v>
      </c>
      <c r="L32" s="26">
        <v>7</v>
      </c>
      <c r="M32" s="27">
        <f>L9</f>
        <v>4.7650813214466776</v>
      </c>
      <c r="N32" s="48">
        <v>1</v>
      </c>
      <c r="O32" s="27">
        <f>L5</f>
        <v>4.1044366239473113</v>
      </c>
      <c r="P32" s="26">
        <v>12</v>
      </c>
      <c r="Q32" s="27">
        <f>Q8</f>
        <v>2.384386713601633</v>
      </c>
      <c r="R32" s="26">
        <v>12</v>
      </c>
      <c r="S32" s="27">
        <f>R16</f>
        <v>2.6122212769977917</v>
      </c>
      <c r="T32" s="26">
        <v>3</v>
      </c>
      <c r="U32" s="27">
        <f>H6</f>
        <v>4.0883248403227421</v>
      </c>
      <c r="V32" s="26">
        <v>11</v>
      </c>
      <c r="W32" s="27">
        <f>P6</f>
        <v>2.940612181162281</v>
      </c>
      <c r="X32" s="26">
        <v>10</v>
      </c>
      <c r="Y32" s="27">
        <f>O5</f>
        <v>3.1522690240523623</v>
      </c>
      <c r="Z32" s="50">
        <v>2</v>
      </c>
      <c r="AA32" s="27">
        <f>M6</f>
        <v>1.9888187448835131</v>
      </c>
      <c r="AB32" s="51">
        <v>11</v>
      </c>
      <c r="AC32" s="52">
        <f>P6</f>
        <v>2.940612181162281</v>
      </c>
      <c r="AD32" s="53">
        <v>11</v>
      </c>
      <c r="AE32" s="52">
        <f>P6</f>
        <v>2.940612181162281</v>
      </c>
      <c r="AF32" s="53">
        <v>8</v>
      </c>
      <c r="AG32" s="27">
        <f>M7</f>
        <v>4.7344059817468134</v>
      </c>
    </row>
    <row r="33" spans="1:33" ht="16.5" x14ac:dyDescent="0.25">
      <c r="A33" s="39">
        <v>13</v>
      </c>
      <c r="B33" s="40">
        <f t="shared" ca="1" si="0"/>
        <v>0.42826773654729045</v>
      </c>
      <c r="C33" s="41">
        <v>0.37447269301543751</v>
      </c>
      <c r="D33" s="41">
        <v>0.85951527917428006</v>
      </c>
      <c r="E33" s="40">
        <v>11</v>
      </c>
      <c r="F33" s="26">
        <v>11</v>
      </c>
      <c r="G33" s="27">
        <f>P11</f>
        <v>3.9564125164092765</v>
      </c>
      <c r="H33" s="26">
        <v>4</v>
      </c>
      <c r="I33" s="27">
        <f>L8</f>
        <v>4.1241847679268622</v>
      </c>
      <c r="J33" s="26">
        <v>1</v>
      </c>
      <c r="K33" s="27">
        <f>N5</f>
        <v>1.291239714383043</v>
      </c>
      <c r="L33" s="26">
        <v>8</v>
      </c>
      <c r="M33" s="27">
        <f>M11</f>
        <v>3.3504925011108417</v>
      </c>
      <c r="N33" s="48">
        <v>8</v>
      </c>
      <c r="O33" s="27">
        <f>M5</f>
        <v>0.75432088662584784</v>
      </c>
      <c r="P33" s="26">
        <v>13</v>
      </c>
      <c r="Q33" s="27">
        <f>R16</f>
        <v>2.6122212769977917</v>
      </c>
      <c r="R33" s="26">
        <v>9</v>
      </c>
      <c r="S33" s="27">
        <f>Q13</f>
        <v>5.5183783849968062</v>
      </c>
      <c r="T33" s="26">
        <v>11</v>
      </c>
      <c r="U33" s="27">
        <f>P7</f>
        <v>6.008260979684545</v>
      </c>
      <c r="V33" s="26">
        <v>4</v>
      </c>
      <c r="W33" s="27">
        <f>P8</f>
        <v>7.1006830657338815</v>
      </c>
      <c r="X33" s="26">
        <v>14</v>
      </c>
      <c r="Y33" s="27">
        <f>S14</f>
        <v>7.0161599183599028</v>
      </c>
      <c r="Z33" s="50">
        <v>3</v>
      </c>
      <c r="AA33" s="27">
        <f>H6</f>
        <v>4.0883248403227421</v>
      </c>
      <c r="AB33" s="51">
        <v>1</v>
      </c>
      <c r="AC33" s="52">
        <f>P5</f>
        <v>1.2814054783713089</v>
      </c>
      <c r="AD33" s="53">
        <v>4</v>
      </c>
      <c r="AE33" s="52">
        <f>P8</f>
        <v>7.1006830657338815</v>
      </c>
      <c r="AF33" s="53">
        <v>9</v>
      </c>
      <c r="AG33" s="27">
        <f>N12</f>
        <v>1.4135416513141641</v>
      </c>
    </row>
    <row r="34" spans="1:33" ht="16.5" x14ac:dyDescent="0.25">
      <c r="A34" s="39">
        <v>14</v>
      </c>
      <c r="B34" s="40">
        <f t="shared" ca="1" si="0"/>
        <v>0.87607797890329842</v>
      </c>
      <c r="C34" s="41">
        <v>0.40590035125931012</v>
      </c>
      <c r="D34" s="41">
        <v>0.87922117170801328</v>
      </c>
      <c r="E34" s="40">
        <v>12</v>
      </c>
      <c r="F34" s="26">
        <v>10</v>
      </c>
      <c r="G34" s="27">
        <f>P14</f>
        <v>2.5880494585691394</v>
      </c>
      <c r="H34" s="26">
        <v>13</v>
      </c>
      <c r="I34" s="27">
        <f>R8</f>
        <v>4.7977077860161446</v>
      </c>
      <c r="J34" s="26">
        <v>6</v>
      </c>
      <c r="K34" s="27">
        <f>K5</f>
        <v>5.5302260351634827</v>
      </c>
      <c r="L34" s="26">
        <v>14</v>
      </c>
      <c r="M34" s="27">
        <f>S12</f>
        <v>3.3733810932060484</v>
      </c>
      <c r="N34" s="48">
        <v>6</v>
      </c>
      <c r="O34" s="27">
        <f>M10</f>
        <v>4.8059962546801893</v>
      </c>
      <c r="P34" s="26">
        <v>10</v>
      </c>
      <c r="Q34" s="27">
        <f>R14</f>
        <v>5.4506605104335764</v>
      </c>
      <c r="R34" s="26">
        <v>8</v>
      </c>
      <c r="S34" s="27">
        <f>N12</f>
        <v>1.4135416513141641</v>
      </c>
      <c r="T34" s="26">
        <v>10</v>
      </c>
      <c r="U34" s="27">
        <f>P14</f>
        <v>2.5880494585691394</v>
      </c>
      <c r="V34" s="26">
        <v>13</v>
      </c>
      <c r="W34" s="27">
        <f>R8</f>
        <v>4.7977077860161446</v>
      </c>
      <c r="X34" s="26">
        <v>2</v>
      </c>
      <c r="Y34" s="27">
        <f>S6</f>
        <v>3.6216708851026218</v>
      </c>
      <c r="Z34" s="50">
        <v>10</v>
      </c>
      <c r="AA34" s="27">
        <f>O7</f>
        <v>8.2230164781544719</v>
      </c>
      <c r="AB34" s="51">
        <v>13</v>
      </c>
      <c r="AC34" s="52">
        <f>R5</f>
        <v>3.1152046481732159</v>
      </c>
      <c r="AD34" s="53">
        <v>13</v>
      </c>
      <c r="AE34" s="52">
        <f>R8</f>
        <v>4.7977077860161446</v>
      </c>
      <c r="AF34" s="53">
        <v>11</v>
      </c>
      <c r="AG34" s="27">
        <f>P13</f>
        <v>0.23000000000000043</v>
      </c>
    </row>
    <row r="35" spans="1:33" ht="16.5" x14ac:dyDescent="0.25">
      <c r="F35" s="26">
        <v>4</v>
      </c>
      <c r="G35" s="27">
        <f>O8</f>
        <v>9.5978174602354258</v>
      </c>
      <c r="H35" s="26">
        <v>5</v>
      </c>
      <c r="I35" s="27">
        <f>R9</f>
        <v>5.8210394260819092</v>
      </c>
      <c r="J35" s="26">
        <v>14</v>
      </c>
      <c r="K35" s="27">
        <f>S10</f>
        <v>2.4286004199950226</v>
      </c>
      <c r="L35" s="26">
        <v>6</v>
      </c>
      <c r="M35" s="27">
        <f>S10</f>
        <v>2.4286004199950226</v>
      </c>
      <c r="N35" s="48">
        <v>11</v>
      </c>
      <c r="O35" s="27">
        <f>P10</f>
        <v>5.6293694140640644</v>
      </c>
      <c r="P35" s="26">
        <v>6</v>
      </c>
      <c r="Q35" s="27">
        <f>O10</f>
        <v>8.2150715152091056</v>
      </c>
      <c r="R35" s="26">
        <v>14</v>
      </c>
      <c r="S35" s="27">
        <f>S12</f>
        <v>3.3733810932060484</v>
      </c>
      <c r="T35" s="26">
        <v>14</v>
      </c>
      <c r="U35" s="27">
        <f>S14</f>
        <v>7.0161599183599028</v>
      </c>
      <c r="V35" s="26">
        <v>6</v>
      </c>
      <c r="W35" s="27">
        <f>R10</f>
        <v>2.8061539515856921</v>
      </c>
      <c r="X35" s="26">
        <v>8</v>
      </c>
      <c r="Y35" s="27">
        <f>M6</f>
        <v>1.9888187448835131</v>
      </c>
      <c r="Z35" s="50">
        <v>5</v>
      </c>
      <c r="AA35" s="27">
        <f>O9</f>
        <v>11.21457979596204</v>
      </c>
      <c r="AB35" s="51">
        <v>3</v>
      </c>
      <c r="AC35" s="52">
        <f>R7</f>
        <v>4.6400969817450903</v>
      </c>
      <c r="AD35" s="53">
        <v>6</v>
      </c>
      <c r="AE35" s="52">
        <f>R10</f>
        <v>2.8061539515856921</v>
      </c>
      <c r="AF35" s="53">
        <v>12</v>
      </c>
      <c r="AG35" s="27">
        <f>Q15</f>
        <v>5.3013394533834521</v>
      </c>
    </row>
    <row r="36" spans="1:33" ht="15.75" thickBot="1" x14ac:dyDescent="0.3">
      <c r="F36" s="28"/>
      <c r="G36" s="29">
        <f>SUM(G22:G35)</f>
        <v>51.479386754607063</v>
      </c>
      <c r="H36" s="28"/>
      <c r="I36" s="29">
        <f>SUM(I22:I35)</f>
        <v>54.758948503495631</v>
      </c>
      <c r="J36" s="28"/>
      <c r="K36" s="29">
        <f>SUM(K22:K35)</f>
        <v>62.04221310331674</v>
      </c>
      <c r="L36" s="28"/>
      <c r="M36" s="29">
        <f>SUM(M22:M35)</f>
        <v>42.43059979147332</v>
      </c>
      <c r="N36" s="28"/>
      <c r="O36" s="29">
        <f>SUM(O22:O35)</f>
        <v>60.72180222318454</v>
      </c>
      <c r="P36" s="28"/>
      <c r="Q36" s="29">
        <f>SUM(Q22:Q35)</f>
        <v>57.333711508941136</v>
      </c>
      <c r="R36" s="28"/>
      <c r="S36" s="29">
        <f>SUM(S22:S35)</f>
        <v>60.576724952559211</v>
      </c>
      <c r="T36" s="28"/>
      <c r="U36" s="29">
        <f>SUM(U22:U35)</f>
        <v>60.187296538877277</v>
      </c>
      <c r="V36" s="28"/>
      <c r="W36" s="29">
        <f>SUM(W22:W35)</f>
        <v>65.304500009270015</v>
      </c>
      <c r="X36" s="28"/>
      <c r="Y36" s="29">
        <f>SUM(Y22:Y35)</f>
        <v>52.940580300445987</v>
      </c>
      <c r="Z36" s="28"/>
      <c r="AA36" s="29">
        <f>SUM(AA22:AA35)</f>
        <v>58.992446880765186</v>
      </c>
      <c r="AB36" s="28"/>
      <c r="AC36" s="29">
        <f>SUM(AC22:AC35)</f>
        <v>44.942655947700317</v>
      </c>
      <c r="AD36" s="28"/>
      <c r="AE36" s="29">
        <f>SUM(AE22:AE35)</f>
        <v>65.304500009270015</v>
      </c>
      <c r="AF36" s="28"/>
      <c r="AG36" s="29">
        <f>SUM(AG22:AG35)</f>
        <v>57.087834976465473</v>
      </c>
    </row>
    <row r="37" spans="1:33" x14ac:dyDescent="0.25">
      <c r="F37" s="54" t="s">
        <v>30</v>
      </c>
      <c r="G37" s="54"/>
      <c r="H37" s="54">
        <f>MIN(G36:AG36)</f>
        <v>42.43059979147332</v>
      </c>
    </row>
    <row r="38" spans="1:33" x14ac:dyDescent="0.25">
      <c r="F38" s="54" t="s">
        <v>31</v>
      </c>
      <c r="G38" s="54"/>
      <c r="H38" s="54">
        <f>MAX(G36:AG36)</f>
        <v>65.304500009270015</v>
      </c>
    </row>
    <row r="41" spans="1:33" ht="23.25" x14ac:dyDescent="0.35">
      <c r="B41" s="58" t="s">
        <v>33</v>
      </c>
    </row>
    <row r="42" spans="1:33" x14ac:dyDescent="0.25">
      <c r="B42" t="s">
        <v>2</v>
      </c>
      <c r="C42" t="s">
        <v>3</v>
      </c>
    </row>
    <row r="43" spans="1:33" x14ac:dyDescent="0.25">
      <c r="A43">
        <v>1</v>
      </c>
      <c r="B43" s="37">
        <v>38.24</v>
      </c>
      <c r="C43">
        <v>20.420000000000002</v>
      </c>
      <c r="F43" s="2">
        <v>1</v>
      </c>
      <c r="G43" s="2">
        <v>2</v>
      </c>
      <c r="H43" s="2">
        <v>3</v>
      </c>
      <c r="I43" s="2">
        <v>4</v>
      </c>
      <c r="J43" s="2">
        <v>5</v>
      </c>
      <c r="K43" s="2">
        <v>6</v>
      </c>
      <c r="L43" s="2">
        <v>7</v>
      </c>
      <c r="M43" s="2">
        <v>8</v>
      </c>
      <c r="N43" s="2">
        <v>9</v>
      </c>
      <c r="O43" s="2">
        <v>10</v>
      </c>
      <c r="P43" s="2">
        <v>11</v>
      </c>
      <c r="Q43" s="2">
        <v>12</v>
      </c>
      <c r="R43" s="2">
        <v>13</v>
      </c>
      <c r="S43" s="2">
        <v>14</v>
      </c>
      <c r="T43" s="2">
        <v>15</v>
      </c>
      <c r="U43" s="2">
        <v>16</v>
      </c>
      <c r="V43" s="2">
        <v>17</v>
      </c>
      <c r="W43" s="2">
        <v>18</v>
      </c>
      <c r="X43" s="2">
        <v>19</v>
      </c>
      <c r="Y43" s="2">
        <v>20</v>
      </c>
      <c r="Z43" s="2">
        <v>21</v>
      </c>
      <c r="AA43" s="2">
        <v>22</v>
      </c>
      <c r="AE43" t="s">
        <v>37</v>
      </c>
    </row>
    <row r="44" spans="1:33" x14ac:dyDescent="0.25">
      <c r="A44">
        <v>2</v>
      </c>
      <c r="B44" s="37">
        <v>39.57</v>
      </c>
      <c r="C44">
        <v>26.15</v>
      </c>
      <c r="E44" s="49">
        <v>1</v>
      </c>
      <c r="F44" s="4">
        <f>SQRT((B43-$B$43)^2+(C43-$C$43)^2)</f>
        <v>0</v>
      </c>
      <c r="G44" s="4">
        <f>SQRT((B43-$B$44)^2+(C43-$C$44)^2)</f>
        <v>5.882329470541408</v>
      </c>
      <c r="H44" s="4">
        <f>SQRT((B43-$B$45)^2+(C43-$C$45)^2)</f>
        <v>5.4214758138351948</v>
      </c>
      <c r="I44" s="4">
        <f>SQRT((B43-$B$46)^2+(C43-$C$46)^2)</f>
        <v>3.3481935427928913</v>
      </c>
      <c r="J44" s="4">
        <f>SQRT((B43-$B$47)^2+(C43-$C$47)^2)</f>
        <v>10.966859167510089</v>
      </c>
      <c r="K44" s="4">
        <f t="shared" ref="K44:K49" si="1">SQRT((B43-$B$48)^2+(C43-$C$48)^2)</f>
        <v>8.2580445627279122</v>
      </c>
      <c r="L44" s="4">
        <f>SQRT((B43-$B$49)^2+(C43-$C$49)^2)</f>
        <v>7.312215806443354</v>
      </c>
      <c r="M44" s="4">
        <f>SQRT((B43-$B$50)^2+(C43-$C$50)^2)</f>
        <v>0.7202777242147631</v>
      </c>
      <c r="N44" s="4">
        <f>SQRT((B43-$B$51)^2+(C43-$C$51)^2)</f>
        <v>11.708223605654275</v>
      </c>
      <c r="O44" s="4">
        <f>SQRT((B43-$B$52)^2+(C43-$C$52)^2)</f>
        <v>7.9310655021882157</v>
      </c>
      <c r="P44" s="4">
        <f>SQRT((B43-$B$53)^2+(C43-$C$53)^2)</f>
        <v>25.720857295199167</v>
      </c>
      <c r="Q44" s="4">
        <f>SQRT((B43-$B$54)^2+(C43-$C$54)^2)</f>
        <v>5.2949976392818163</v>
      </c>
      <c r="R44" s="4">
        <f>SQRT((B43-$B$55)^2+(C43-$C$55)^2)</f>
        <v>5.0707987536481882</v>
      </c>
      <c r="S44" s="4">
        <f>SQRT((B43-$B$56)^2+(C43-$C$56)^2)</f>
        <v>5.3005094094813208</v>
      </c>
      <c r="T44" s="4">
        <f>SQRT((B43-$B$57)^2+(C43-$C$57)^2)</f>
        <v>6.6912255977511332</v>
      </c>
      <c r="U44" s="4">
        <f>SQRT((B43-$B$58)^2+(C43-$C$58)^2)</f>
        <v>1.412090648648308</v>
      </c>
      <c r="V44" s="4">
        <f>SQRT((B43-$B$59)^2+(C43-$C$59)^2)</f>
        <v>3.9428542960652226</v>
      </c>
      <c r="W44" s="4">
        <f>SQRT((B43-$B$60)^2+(C43-$C$60)^2)</f>
        <v>3.3584073606398595</v>
      </c>
      <c r="X44" s="4">
        <f>SQRT((B43-$B$61)^2+(C43-$C$61)^2)</f>
        <v>7.1946160425696108</v>
      </c>
      <c r="Y44" s="4">
        <f>SQRT((B43-$B$62)^2+(C43-$C$62)^2)</f>
        <v>6.6091603097519132</v>
      </c>
      <c r="Z44" s="4">
        <f>SQRT((B43-$B$63)^2+(C43-$C$63)^2)</f>
        <v>6.5462202834918406</v>
      </c>
      <c r="AA44" s="4">
        <f>SQRT((B43-$B$64)^2+(C43-$C$64)^2)</f>
        <v>2.2424317157942601</v>
      </c>
      <c r="AE44" t="s">
        <v>38</v>
      </c>
    </row>
    <row r="45" spans="1:33" x14ac:dyDescent="0.25">
      <c r="A45">
        <v>3</v>
      </c>
      <c r="B45" s="37">
        <v>40.56</v>
      </c>
      <c r="C45">
        <v>25.32</v>
      </c>
      <c r="E45" s="49">
        <v>2</v>
      </c>
      <c r="F45" s="55"/>
      <c r="G45" s="55">
        <f>SQRT((B44-$B$44)^2+(C44-$C$44)^2)</f>
        <v>0</v>
      </c>
      <c r="H45" s="55">
        <f>SQRT((B44-$B$45)^2+(C44-$C$45)^2)</f>
        <v>1.2918978287774932</v>
      </c>
      <c r="I45" s="55">
        <f>SQRT((B44-$B$46)^2+(C44-$C$46)^2)</f>
        <v>4.4874268796271215</v>
      </c>
      <c r="J45" s="55">
        <f>SQRT((B44-$B$47)^2+(C44-$C$47)^2)</f>
        <v>16.755900453273171</v>
      </c>
      <c r="K45" s="55">
        <f t="shared" si="1"/>
        <v>14.103960436700039</v>
      </c>
      <c r="L45" s="55">
        <f t="shared" ref="L45:L50" si="2">SQRT((B44-$B$49)^2+(C44-$C$49)^2)</f>
        <v>13.090611139286048</v>
      </c>
      <c r="M45" s="55">
        <f t="shared" ref="M45:M51" si="3">SQRT((B44-$B$50)^2+(C44-$C$50)^2)</f>
        <v>6.0668443197431685</v>
      </c>
      <c r="N45" s="55">
        <f t="shared" ref="N45:N52" si="4">SQRT((B44-$B$51)^2+(C44-$C$51)^2)</f>
        <v>17.130618786255212</v>
      </c>
      <c r="O45" s="55">
        <f t="shared" ref="O45:O53" si="5">SQRT((B44-$B$52)^2+(C44-$C$52)^2)</f>
        <v>13.197348218486923</v>
      </c>
      <c r="P45" s="55">
        <f t="shared" ref="P45:P54" si="6">SQRT((B44-$B$53)^2+(C44-$C$53)^2)</f>
        <v>31.553600428477253</v>
      </c>
      <c r="Q45" s="55">
        <f t="shared" ref="Q45:Q55" si="7">SQRT((B44-$B$54)^2+(C44-$C$54)^2)</f>
        <v>11.074764105839906</v>
      </c>
      <c r="R45" s="55">
        <f t="shared" ref="R45:R56" si="8">SQRT((B44-$B$55)^2+(C44-$C$55)^2)</f>
        <v>10.892951849705385</v>
      </c>
      <c r="S45" s="55">
        <f t="shared" ref="S45:S57" si="9">SQRT((B44-$B$56)^2+(C44-$C$56)^2)</f>
        <v>11.17157106229916</v>
      </c>
      <c r="T45" s="55">
        <f t="shared" ref="T45:T57" si="10">SQRT((B44-$B$57)^2+(C44-$C$57)^2)</f>
        <v>12.513804377566398</v>
      </c>
      <c r="U45" s="55">
        <f t="shared" ref="U45:U59" si="11">SQRT((B44-$B$58)^2+(C44-$C$58)^2)</f>
        <v>6.5933451297501486</v>
      </c>
      <c r="V45" s="55">
        <f t="shared" ref="V45:V60" si="12">SQRT((B44-$B$59)^2+(C44-$C$59)^2)</f>
        <v>2.322606294661234</v>
      </c>
      <c r="W45" s="55">
        <f t="shared" ref="W45:W61" si="13">SQRT((B44-$B$60)^2+(C44-$C$60)^2)</f>
        <v>4.6939216013904588</v>
      </c>
      <c r="X45" s="55">
        <f t="shared" ref="X45:X62" si="14">SQRT((B44-$B$61)^2+(C44-$C$61)^2)</f>
        <v>12.610047581194925</v>
      </c>
      <c r="Y45" s="55">
        <f t="shared" ref="Y45:Y63" si="15">SQRT((B44-$B$62)^2+(C44-$C$62)^2)</f>
        <v>12.024042581428258</v>
      </c>
      <c r="Z45" s="55">
        <f t="shared" ref="Z45:Z64" si="16">SQRT((B44-$B$63)^2+(C44-$C$63)^2)</f>
        <v>11.946815475263689</v>
      </c>
      <c r="AA45" s="55">
        <f t="shared" ref="AA45:AA65" si="17">SQRT((B44-$B$64)^2+(C44-$C$64)^2)</f>
        <v>4.1095133531842913</v>
      </c>
    </row>
    <row r="46" spans="1:33" x14ac:dyDescent="0.25">
      <c r="A46">
        <v>4</v>
      </c>
      <c r="B46" s="37">
        <v>36.26</v>
      </c>
      <c r="C46">
        <v>23.12</v>
      </c>
      <c r="E46" s="49">
        <v>3</v>
      </c>
      <c r="F46" s="42"/>
      <c r="G46" s="42"/>
      <c r="H46" s="4">
        <f>SQRT((B45-$B$45)^2+(C45-$C$45)^2)</f>
        <v>0</v>
      </c>
      <c r="I46" s="4">
        <f>SQRT((B45-$B$46)^2+(C45-$C$46)^2)</f>
        <v>4.8301138702933324</v>
      </c>
      <c r="J46" s="4">
        <f>SQRT((B45-$B$47)^2+(C45-$C$47)^2)</f>
        <v>16.388251889692203</v>
      </c>
      <c r="K46" s="4">
        <f t="shared" si="1"/>
        <v>13.468366641876067</v>
      </c>
      <c r="L46" s="4">
        <f t="shared" si="2"/>
        <v>12.396116327301872</v>
      </c>
      <c r="M46" s="4">
        <f t="shared" si="3"/>
        <v>5.7494347548259022</v>
      </c>
      <c r="N46" s="4">
        <f t="shared" si="4"/>
        <v>16.233831956750073</v>
      </c>
      <c r="O46" s="4">
        <f t="shared" si="5"/>
        <v>12.285153641692887</v>
      </c>
      <c r="P46" s="4">
        <f t="shared" si="6"/>
        <v>30.856948974258621</v>
      </c>
      <c r="Q46" s="4">
        <f t="shared" si="7"/>
        <v>10.402124782946991</v>
      </c>
      <c r="R46" s="4">
        <f t="shared" si="8"/>
        <v>10.25714385196971</v>
      </c>
      <c r="S46" s="4">
        <f t="shared" si="9"/>
        <v>10.598348928017044</v>
      </c>
      <c r="T46" s="4">
        <f t="shared" si="10"/>
        <v>12.112179820329617</v>
      </c>
      <c r="U46" s="4">
        <f t="shared" si="11"/>
        <v>5.8836723226230081</v>
      </c>
      <c r="V46" s="4">
        <f t="shared" si="12"/>
        <v>2.649999999999999</v>
      </c>
      <c r="W46" s="4">
        <f t="shared" si="13"/>
        <v>5.0361989635041216</v>
      </c>
      <c r="X46" s="4">
        <f t="shared" si="14"/>
        <v>11.750612749980318</v>
      </c>
      <c r="Y46" s="4">
        <f t="shared" si="15"/>
        <v>11.172367698925775</v>
      </c>
      <c r="Z46" s="4">
        <f t="shared" si="16"/>
        <v>11.091627473008639</v>
      </c>
      <c r="AA46" s="4">
        <f t="shared" si="17"/>
        <v>4.0691153829794526</v>
      </c>
    </row>
    <row r="47" spans="1:33" x14ac:dyDescent="0.25">
      <c r="A47">
        <v>5</v>
      </c>
      <c r="B47" s="37">
        <v>33.479999999999997</v>
      </c>
      <c r="C47">
        <v>10.54</v>
      </c>
      <c r="E47" s="49">
        <v>4</v>
      </c>
      <c r="F47" s="55"/>
      <c r="G47" s="55"/>
      <c r="H47" s="55"/>
      <c r="I47" s="55">
        <f>SQRT((B46-$B$46)^2+(C46-$C$46)^2)</f>
        <v>0</v>
      </c>
      <c r="J47" s="55">
        <f>SQRT((B46-$B$47)^2+(C46-$C$47)^2)</f>
        <v>12.883508838821824</v>
      </c>
      <c r="K47" s="55">
        <f t="shared" si="1"/>
        <v>11.007038657150252</v>
      </c>
      <c r="L47" s="55">
        <f t="shared" si="2"/>
        <v>10.240395500174788</v>
      </c>
      <c r="M47" s="55">
        <f t="shared" si="3"/>
        <v>2.9614185789921716</v>
      </c>
      <c r="N47" s="55">
        <f t="shared" si="4"/>
        <v>14.87485462113832</v>
      </c>
      <c r="O47" s="55">
        <f t="shared" si="5"/>
        <v>11.203258454574724</v>
      </c>
      <c r="P47" s="55">
        <f t="shared" si="6"/>
        <v>28.33057182620923</v>
      </c>
      <c r="Q47" s="55">
        <f t="shared" si="7"/>
        <v>8.2900060313608943</v>
      </c>
      <c r="R47" s="55">
        <f t="shared" si="8"/>
        <v>7.9965617611571052</v>
      </c>
      <c r="S47" s="55">
        <f t="shared" si="9"/>
        <v>8.0476704703907966</v>
      </c>
      <c r="T47" s="55">
        <f t="shared" si="10"/>
        <v>8.8336232656820961</v>
      </c>
      <c r="U47" s="55">
        <f t="shared" si="11"/>
        <v>4.7205508153180622</v>
      </c>
      <c r="V47" s="55">
        <f t="shared" si="12"/>
        <v>2.2105429197371436</v>
      </c>
      <c r="W47" s="55">
        <f t="shared" si="13"/>
        <v>0.20808652046684428</v>
      </c>
      <c r="X47" s="55">
        <f t="shared" si="14"/>
        <v>10.424725416048137</v>
      </c>
      <c r="Y47" s="55">
        <f t="shared" si="15"/>
        <v>9.8501675112659886</v>
      </c>
      <c r="Z47" s="55">
        <f t="shared" si="16"/>
        <v>9.7940900547217762</v>
      </c>
      <c r="AA47" s="55">
        <f t="shared" si="17"/>
        <v>1.4246754016266332</v>
      </c>
    </row>
    <row r="48" spans="1:33" x14ac:dyDescent="0.25">
      <c r="A48">
        <v>6</v>
      </c>
      <c r="B48" s="37">
        <v>37.56</v>
      </c>
      <c r="C48">
        <v>12.19</v>
      </c>
      <c r="E48" s="49">
        <v>5</v>
      </c>
      <c r="F48" s="42"/>
      <c r="G48" s="42"/>
      <c r="H48" s="42"/>
      <c r="I48" s="42"/>
      <c r="J48" s="4">
        <f>SQRT((B47-$B$47)^2+(C47-$C$47)^2)</f>
        <v>0</v>
      </c>
      <c r="K48" s="4">
        <f t="shared" si="1"/>
        <v>4.4010112474293956</v>
      </c>
      <c r="L48" s="4">
        <f t="shared" si="2"/>
        <v>5.5685276330462834</v>
      </c>
      <c r="M48" s="4">
        <f t="shared" si="3"/>
        <v>10.692595568897202</v>
      </c>
      <c r="N48" s="4">
        <f t="shared" si="4"/>
        <v>7.8826454950099079</v>
      </c>
      <c r="O48" s="4">
        <f t="shared" si="5"/>
        <v>8.0892644906691036</v>
      </c>
      <c r="P48" s="4">
        <f t="shared" si="6"/>
        <v>15.96316071459534</v>
      </c>
      <c r="Q48" s="4">
        <f t="shared" si="7"/>
        <v>6.7799852507214231</v>
      </c>
      <c r="R48" s="4">
        <f t="shared" si="8"/>
        <v>6.7041032211623968</v>
      </c>
      <c r="S48" s="4">
        <f t="shared" si="9"/>
        <v>6.1382244989899171</v>
      </c>
      <c r="T48" s="4">
        <f t="shared" si="10"/>
        <v>4.2811797439490933</v>
      </c>
      <c r="U48" s="4">
        <f t="shared" si="11"/>
        <v>10.767302354814785</v>
      </c>
      <c r="V48" s="4">
        <f t="shared" si="12"/>
        <v>14.568613523599288</v>
      </c>
      <c r="W48" s="4">
        <f t="shared" si="13"/>
        <v>12.73042418774803</v>
      </c>
      <c r="X48" s="4">
        <f t="shared" si="14"/>
        <v>7.5909485573279989</v>
      </c>
      <c r="Y48" s="4">
        <f t="shared" si="15"/>
        <v>7.743035580442597</v>
      </c>
      <c r="Z48" s="4">
        <f t="shared" si="16"/>
        <v>7.8158940627416396</v>
      </c>
      <c r="AA48" s="4">
        <f t="shared" si="17"/>
        <v>12.696790933145273</v>
      </c>
    </row>
    <row r="49" spans="1:27" x14ac:dyDescent="0.25">
      <c r="A49">
        <v>7</v>
      </c>
      <c r="B49" s="37">
        <v>38.42</v>
      </c>
      <c r="C49">
        <v>13.11</v>
      </c>
      <c r="E49" s="49">
        <v>6</v>
      </c>
      <c r="F49" s="55"/>
      <c r="G49" s="55"/>
      <c r="H49" s="55"/>
      <c r="I49" s="55"/>
      <c r="J49" s="55"/>
      <c r="K49" s="55">
        <f t="shared" si="1"/>
        <v>0</v>
      </c>
      <c r="L49" s="55">
        <f t="shared" si="2"/>
        <v>1.2593649193144929</v>
      </c>
      <c r="M49" s="55">
        <f t="shared" si="3"/>
        <v>8.2500969691270924</v>
      </c>
      <c r="N49" s="55">
        <f t="shared" si="4"/>
        <v>4.7976035684495608</v>
      </c>
      <c r="O49" s="55">
        <f t="shared" si="5"/>
        <v>3.711024117410179</v>
      </c>
      <c r="P49" s="55">
        <f t="shared" si="6"/>
        <v>17.462829094966256</v>
      </c>
      <c r="Q49" s="55">
        <f t="shared" si="7"/>
        <v>3.0776127111772857</v>
      </c>
      <c r="R49" s="55">
        <f t="shared" si="8"/>
        <v>3.214607285501605</v>
      </c>
      <c r="S49" s="55">
        <f t="shared" si="9"/>
        <v>2.9804194335697125</v>
      </c>
      <c r="T49" s="55">
        <f t="shared" si="10"/>
        <v>2.9701515112869252</v>
      </c>
      <c r="U49" s="55">
        <f t="shared" si="11"/>
        <v>7.5866263912229117</v>
      </c>
      <c r="V49" s="55">
        <f t="shared" si="12"/>
        <v>12.181535207025426</v>
      </c>
      <c r="W49" s="55">
        <f t="shared" si="13"/>
        <v>10.90949128053183</v>
      </c>
      <c r="X49" s="55">
        <f t="shared" si="14"/>
        <v>3.1935560117210997</v>
      </c>
      <c r="Y49" s="55">
        <f t="shared" si="15"/>
        <v>3.3933022264454991</v>
      </c>
      <c r="Z49" s="55">
        <f t="shared" si="16"/>
        <v>3.472419905483779</v>
      </c>
      <c r="AA49" s="55">
        <f t="shared" si="17"/>
        <v>10.37000482159965</v>
      </c>
    </row>
    <row r="50" spans="1:27" x14ac:dyDescent="0.25">
      <c r="A50">
        <v>8</v>
      </c>
      <c r="B50" s="37">
        <v>37.520000000000003</v>
      </c>
      <c r="C50">
        <v>20.440000000000001</v>
      </c>
      <c r="E50" s="49">
        <v>7</v>
      </c>
      <c r="F50" s="42"/>
      <c r="G50" s="42"/>
      <c r="H50" s="42"/>
      <c r="I50" s="42"/>
      <c r="J50" s="42"/>
      <c r="K50" s="42"/>
      <c r="L50" s="4">
        <f t="shared" si="2"/>
        <v>0</v>
      </c>
      <c r="M50" s="4">
        <f t="shared" si="3"/>
        <v>7.3850457006033494</v>
      </c>
      <c r="N50" s="4">
        <f t="shared" si="4"/>
        <v>4.8965498057305581</v>
      </c>
      <c r="O50" s="4">
        <f t="shared" si="5"/>
        <v>2.7506544675767621</v>
      </c>
      <c r="P50" s="4">
        <f t="shared" si="6"/>
        <v>18.468838620768771</v>
      </c>
      <c r="Q50" s="4">
        <f t="shared" si="7"/>
        <v>2.0206187171260206</v>
      </c>
      <c r="R50" s="4">
        <f t="shared" si="8"/>
        <v>2.2562136423663435</v>
      </c>
      <c r="S50" s="4">
        <f t="shared" si="9"/>
        <v>2.2520435164534476</v>
      </c>
      <c r="T50" s="4">
        <f t="shared" si="10"/>
        <v>3.1700157728314222</v>
      </c>
      <c r="U50" s="4">
        <f t="shared" si="11"/>
        <v>6.5181362366860656</v>
      </c>
      <c r="V50" s="4">
        <f t="shared" si="12"/>
        <v>11.254838959309902</v>
      </c>
      <c r="W50" s="4">
        <f t="shared" si="13"/>
        <v>10.160757845751467</v>
      </c>
      <c r="X50" s="4">
        <f t="shared" si="14"/>
        <v>2.0717142660125658</v>
      </c>
      <c r="Y50" s="4">
        <f t="shared" si="15"/>
        <v>2.1747873459260307</v>
      </c>
      <c r="Z50" s="4">
        <f t="shared" si="16"/>
        <v>2.2487552112224187</v>
      </c>
      <c r="AA50" s="4">
        <f t="shared" si="17"/>
        <v>9.4881505047084911</v>
      </c>
    </row>
    <row r="51" spans="1:27" x14ac:dyDescent="0.25">
      <c r="A51">
        <v>9</v>
      </c>
      <c r="B51" s="37">
        <v>41.23</v>
      </c>
      <c r="C51">
        <v>9.1</v>
      </c>
      <c r="E51" s="49">
        <v>8</v>
      </c>
      <c r="F51" s="55"/>
      <c r="G51" s="55"/>
      <c r="H51" s="55"/>
      <c r="I51" s="55"/>
      <c r="J51" s="55"/>
      <c r="K51" s="55"/>
      <c r="L51" s="55"/>
      <c r="M51" s="55">
        <f t="shared" si="3"/>
        <v>0</v>
      </c>
      <c r="N51" s="55">
        <f t="shared" si="4"/>
        <v>11.931458418818716</v>
      </c>
      <c r="O51" s="55">
        <f t="shared" si="5"/>
        <v>8.24224483984794</v>
      </c>
      <c r="P51" s="55">
        <f t="shared" si="6"/>
        <v>25.690389253571077</v>
      </c>
      <c r="Q51" s="55">
        <f t="shared" si="7"/>
        <v>5.3943118189440993</v>
      </c>
      <c r="R51" s="55">
        <f t="shared" si="8"/>
        <v>5.1288400248009305</v>
      </c>
      <c r="S51" s="55">
        <f t="shared" si="9"/>
        <v>5.2700094876574948</v>
      </c>
      <c r="T51" s="55">
        <f t="shared" si="10"/>
        <v>6.447891128113131</v>
      </c>
      <c r="U51" s="55">
        <f t="shared" si="11"/>
        <v>2.0396078054371118</v>
      </c>
      <c r="V51" s="55">
        <f t="shared" si="12"/>
        <v>3.9612245581385546</v>
      </c>
      <c r="W51" s="55">
        <f t="shared" si="13"/>
        <v>2.9323199006929639</v>
      </c>
      <c r="X51" s="55">
        <f t="shared" si="14"/>
        <v>7.4648040831625302</v>
      </c>
      <c r="Y51" s="55">
        <f t="shared" si="15"/>
        <v>6.8891363754827779</v>
      </c>
      <c r="Z51" s="55">
        <f t="shared" si="16"/>
        <v>6.8327593254848349</v>
      </c>
      <c r="AA51" s="55">
        <f t="shared" si="17"/>
        <v>2.1205895406702329</v>
      </c>
    </row>
    <row r="52" spans="1:27" x14ac:dyDescent="0.25">
      <c r="A52">
        <v>10</v>
      </c>
      <c r="B52" s="37">
        <v>41.17</v>
      </c>
      <c r="C52">
        <v>13.05</v>
      </c>
      <c r="E52" s="49">
        <v>9</v>
      </c>
      <c r="F52" s="42"/>
      <c r="G52" s="42"/>
      <c r="H52" s="42"/>
      <c r="I52" s="42"/>
      <c r="J52" s="42"/>
      <c r="K52" s="42"/>
      <c r="L52" s="42"/>
      <c r="M52" s="42"/>
      <c r="N52" s="4">
        <f t="shared" si="4"/>
        <v>0</v>
      </c>
      <c r="O52" s="4">
        <f t="shared" si="5"/>
        <v>3.9504556699196116</v>
      </c>
      <c r="P52" s="4">
        <f t="shared" si="6"/>
        <v>15.20850419995339</v>
      </c>
      <c r="Q52" s="4">
        <f t="shared" si="7"/>
        <v>6.63162875921142</v>
      </c>
      <c r="R52" s="4">
        <f t="shared" si="8"/>
        <v>6.967704069490896</v>
      </c>
      <c r="S52" s="4">
        <f t="shared" si="9"/>
        <v>7.119220462943959</v>
      </c>
      <c r="T52" s="4">
        <f t="shared" si="10"/>
        <v>7.7586081225951835</v>
      </c>
      <c r="U52" s="4">
        <f t="shared" si="11"/>
        <v>10.625841143175441</v>
      </c>
      <c r="V52" s="4">
        <f t="shared" si="12"/>
        <v>15.579704746881436</v>
      </c>
      <c r="W52" s="4">
        <f t="shared" si="13"/>
        <v>14.819905532762343</v>
      </c>
      <c r="X52" s="4">
        <f t="shared" si="14"/>
        <v>4.5392730695564021</v>
      </c>
      <c r="Y52" s="4">
        <f t="shared" si="15"/>
        <v>5.1295711321707982</v>
      </c>
      <c r="Z52" s="4">
        <f t="shared" si="16"/>
        <v>5.2015862965060959</v>
      </c>
      <c r="AA52" s="4">
        <f t="shared" si="17"/>
        <v>13.94873470964302</v>
      </c>
    </row>
    <row r="53" spans="1:27" x14ac:dyDescent="0.25">
      <c r="A53">
        <v>11</v>
      </c>
      <c r="B53" s="37">
        <v>36.08</v>
      </c>
      <c r="C53">
        <v>-5.21</v>
      </c>
      <c r="E53" s="49">
        <v>10</v>
      </c>
      <c r="F53" s="55"/>
      <c r="G53" s="55"/>
      <c r="H53" s="55"/>
      <c r="I53" s="55"/>
      <c r="J53" s="55"/>
      <c r="K53" s="55"/>
      <c r="L53" s="55"/>
      <c r="M53" s="55"/>
      <c r="N53" s="55"/>
      <c r="O53" s="55">
        <f t="shared" si="5"/>
        <v>0</v>
      </c>
      <c r="P53" s="55">
        <f t="shared" si="6"/>
        <v>18.95615203568488</v>
      </c>
      <c r="Q53" s="55">
        <f t="shared" si="7"/>
        <v>3.4082840257232108</v>
      </c>
      <c r="R53" s="55">
        <f t="shared" si="8"/>
        <v>3.7961032651918223</v>
      </c>
      <c r="S53" s="55">
        <f t="shared" si="9"/>
        <v>4.2296571965113223</v>
      </c>
      <c r="T53" s="55">
        <f t="shared" si="10"/>
        <v>5.8202491355611228</v>
      </c>
      <c r="U53" s="55">
        <f t="shared" si="11"/>
        <v>6.756937175969596</v>
      </c>
      <c r="V53" s="55">
        <f t="shared" si="12"/>
        <v>11.721881248332112</v>
      </c>
      <c r="W53" s="55">
        <f t="shared" si="13"/>
        <v>11.171790366812294</v>
      </c>
      <c r="X53" s="55">
        <f t="shared" si="14"/>
        <v>0.89627004859027026</v>
      </c>
      <c r="Y53" s="55">
        <f t="shared" si="15"/>
        <v>1.3840520221436783</v>
      </c>
      <c r="Z53" s="55">
        <f t="shared" si="16"/>
        <v>1.4256226709757411</v>
      </c>
      <c r="AA53" s="55">
        <f t="shared" si="17"/>
        <v>10.168583972215599</v>
      </c>
    </row>
    <row r="54" spans="1:27" x14ac:dyDescent="0.25">
      <c r="A54">
        <v>12</v>
      </c>
      <c r="B54" s="37">
        <v>38.47</v>
      </c>
      <c r="C54">
        <v>15.13</v>
      </c>
      <c r="E54" s="49">
        <v>11</v>
      </c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">
        <f t="shared" si="6"/>
        <v>0</v>
      </c>
      <c r="Q54" s="4">
        <f t="shared" si="7"/>
        <v>20.479934081925165</v>
      </c>
      <c r="R54" s="4">
        <f t="shared" si="8"/>
        <v>20.663942024696059</v>
      </c>
      <c r="S54" s="4">
        <f t="shared" si="9"/>
        <v>20.430107684493489</v>
      </c>
      <c r="T54" s="4">
        <f t="shared" si="10"/>
        <v>19.538909897944666</v>
      </c>
      <c r="U54" s="4">
        <f t="shared" si="11"/>
        <v>24.986222203446445</v>
      </c>
      <c r="V54" s="4">
        <f t="shared" si="12"/>
        <v>29.638235440052771</v>
      </c>
      <c r="W54" s="4">
        <f t="shared" si="13"/>
        <v>28.210001772421073</v>
      </c>
      <c r="X54" s="4">
        <f t="shared" si="14"/>
        <v>19.279470947098108</v>
      </c>
      <c r="Y54" s="4">
        <f t="shared" si="15"/>
        <v>19.821001488320412</v>
      </c>
      <c r="Z54" s="4">
        <f t="shared" si="16"/>
        <v>19.907729654583921</v>
      </c>
      <c r="AA54" s="4">
        <f t="shared" si="17"/>
        <v>27.809944264597153</v>
      </c>
    </row>
    <row r="55" spans="1:27" x14ac:dyDescent="0.25">
      <c r="A55">
        <v>13</v>
      </c>
      <c r="B55" s="37">
        <v>38.15</v>
      </c>
      <c r="C55">
        <v>15.35</v>
      </c>
      <c r="E55" s="49">
        <v>12</v>
      </c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5">
        <f t="shared" si="7"/>
        <v>0</v>
      </c>
      <c r="R55" s="55">
        <f t="shared" si="8"/>
        <v>0.3883297567789516</v>
      </c>
      <c r="S55" s="55">
        <f t="shared" si="9"/>
        <v>0.9608329719571459</v>
      </c>
      <c r="T55" s="55">
        <f t="shared" si="10"/>
        <v>3.0881224069003452</v>
      </c>
      <c r="U55" s="55">
        <f t="shared" si="11"/>
        <v>4.5185174559804437</v>
      </c>
      <c r="V55" s="55">
        <f t="shared" si="12"/>
        <v>9.2378190066703496</v>
      </c>
      <c r="W55" s="55">
        <f t="shared" si="13"/>
        <v>8.2220009729992114</v>
      </c>
      <c r="X55" s="55">
        <f t="shared" si="14"/>
        <v>2.5128668886353682</v>
      </c>
      <c r="Y55" s="55">
        <f t="shared" si="15"/>
        <v>2.1023796041628633</v>
      </c>
      <c r="Z55" s="55">
        <f t="shared" si="16"/>
        <v>2.1023796041628628</v>
      </c>
      <c r="AA55" s="55">
        <f t="shared" si="17"/>
        <v>7.4843102554610841</v>
      </c>
    </row>
    <row r="56" spans="1:27" x14ac:dyDescent="0.25">
      <c r="A56">
        <v>14</v>
      </c>
      <c r="B56" s="37">
        <v>37.51</v>
      </c>
      <c r="C56">
        <v>15.17</v>
      </c>
      <c r="E56" s="49">
        <v>13</v>
      </c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">
        <f t="shared" si="8"/>
        <v>0</v>
      </c>
      <c r="S56" s="4">
        <f t="shared" si="9"/>
        <v>0.66483080554378693</v>
      </c>
      <c r="T56" s="4">
        <f t="shared" si="10"/>
        <v>2.8524550829066495</v>
      </c>
      <c r="U56" s="4">
        <f t="shared" si="11"/>
        <v>4.380433768475446</v>
      </c>
      <c r="V56" s="4">
        <f t="shared" si="12"/>
        <v>9.0101997758096353</v>
      </c>
      <c r="W56" s="4">
        <f t="shared" si="13"/>
        <v>7.9225059166907528</v>
      </c>
      <c r="X56" s="4">
        <f t="shared" si="14"/>
        <v>2.900431002454634</v>
      </c>
      <c r="Y56" s="4">
        <f t="shared" si="15"/>
        <v>2.4884533349050364</v>
      </c>
      <c r="Z56" s="4">
        <f t="shared" si="16"/>
        <v>2.4865236777477091</v>
      </c>
      <c r="AA56" s="4">
        <f t="shared" si="17"/>
        <v>7.2332910905064498</v>
      </c>
    </row>
    <row r="57" spans="1:27" x14ac:dyDescent="0.25">
      <c r="A57">
        <v>15</v>
      </c>
      <c r="B57" s="37">
        <v>35.49</v>
      </c>
      <c r="C57">
        <v>14.32</v>
      </c>
      <c r="E57" s="49">
        <v>14</v>
      </c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5">
        <f t="shared" si="9"/>
        <v>0</v>
      </c>
      <c r="T57" s="55">
        <f t="shared" si="10"/>
        <v>2.1915519615103776</v>
      </c>
      <c r="U57" s="55">
        <f t="shared" si="11"/>
        <v>4.7638849692241729</v>
      </c>
      <c r="V57" s="55">
        <f t="shared" si="12"/>
        <v>9.2082843135950139</v>
      </c>
      <c r="W57" s="55">
        <f t="shared" si="13"/>
        <v>7.9577195225768032</v>
      </c>
      <c r="X57" s="55">
        <f t="shared" si="14"/>
        <v>3.3383978193139288</v>
      </c>
      <c r="Y57" s="55">
        <f t="shared" si="15"/>
        <v>2.9987997599039522</v>
      </c>
      <c r="Z57" s="55">
        <f t="shared" si="16"/>
        <v>3.0105149061248637</v>
      </c>
      <c r="AA57" s="55">
        <f t="shared" si="17"/>
        <v>7.3902435683812193</v>
      </c>
    </row>
    <row r="58" spans="1:27" x14ac:dyDescent="0.25">
      <c r="A58">
        <v>16</v>
      </c>
      <c r="B58" s="37">
        <v>39.36</v>
      </c>
      <c r="C58">
        <v>19.559999999999999</v>
      </c>
      <c r="E58" s="49">
        <v>15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57">
        <f>SQRT((B57-$B$57)^2+(C57-$C$57)^2)</f>
        <v>0</v>
      </c>
      <c r="U58" s="4">
        <f t="shared" si="11"/>
        <v>6.5141768474612327</v>
      </c>
      <c r="V58" s="4">
        <f t="shared" si="12"/>
        <v>10.371190867012331</v>
      </c>
      <c r="W58" s="4">
        <f t="shared" si="13"/>
        <v>8.7007126144931366</v>
      </c>
      <c r="X58" s="4">
        <f t="shared" si="14"/>
        <v>5.0064957804835863</v>
      </c>
      <c r="Y58" s="4">
        <f t="shared" si="15"/>
        <v>4.8429846169485158</v>
      </c>
      <c r="Z58" s="4">
        <f t="shared" si="16"/>
        <v>4.8808298474747049</v>
      </c>
      <c r="AA58" s="4">
        <f t="shared" si="17"/>
        <v>8.4984704506163915</v>
      </c>
    </row>
    <row r="59" spans="1:27" x14ac:dyDescent="0.25">
      <c r="A59">
        <v>17</v>
      </c>
      <c r="B59" s="37">
        <v>38.090000000000003</v>
      </c>
      <c r="C59">
        <v>24.36</v>
      </c>
      <c r="E59" s="49">
        <v>16</v>
      </c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5">
        <f t="shared" si="11"/>
        <v>0</v>
      </c>
      <c r="V59" s="55">
        <f t="shared" si="12"/>
        <v>4.9651686779000768</v>
      </c>
      <c r="W59" s="55">
        <f t="shared" si="13"/>
        <v>4.7462090135180501</v>
      </c>
      <c r="X59" s="55">
        <f t="shared" si="14"/>
        <v>6.0865836065891656</v>
      </c>
      <c r="Y59" s="55">
        <f t="shared" si="15"/>
        <v>5.4962714634559289</v>
      </c>
      <c r="Z59" s="55">
        <f t="shared" si="16"/>
        <v>5.4248502283473208</v>
      </c>
      <c r="AA59" s="55">
        <f t="shared" si="17"/>
        <v>3.4934367033052132</v>
      </c>
    </row>
    <row r="60" spans="1:27" x14ac:dyDescent="0.25">
      <c r="A60">
        <v>18</v>
      </c>
      <c r="B60" s="37">
        <v>36.090000000000003</v>
      </c>
      <c r="C60">
        <v>23</v>
      </c>
      <c r="E60" s="49">
        <v>17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">
        <f t="shared" si="12"/>
        <v>0</v>
      </c>
      <c r="W60" s="4">
        <f t="shared" si="13"/>
        <v>2.4185946332529555</v>
      </c>
      <c r="X60" s="4">
        <f t="shared" si="14"/>
        <v>11.04294344819351</v>
      </c>
      <c r="Y60" s="4">
        <f t="shared" si="15"/>
        <v>10.452832152101168</v>
      </c>
      <c r="Z60" s="4">
        <f t="shared" si="16"/>
        <v>10.383414659927627</v>
      </c>
      <c r="AA60" s="4">
        <f t="shared" si="17"/>
        <v>1.8736061485808606</v>
      </c>
    </row>
    <row r="61" spans="1:27" x14ac:dyDescent="0.25">
      <c r="A61">
        <v>19</v>
      </c>
      <c r="B61" s="37">
        <v>40.44</v>
      </c>
      <c r="C61">
        <v>13.57</v>
      </c>
      <c r="E61" s="49">
        <v>18</v>
      </c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5">
        <f t="shared" si="13"/>
        <v>0</v>
      </c>
      <c r="X61" s="55">
        <f t="shared" si="14"/>
        <v>10.384960279172951</v>
      </c>
      <c r="Y61" s="55">
        <f t="shared" si="15"/>
        <v>9.8132614354250212</v>
      </c>
      <c r="Z61" s="55">
        <f t="shared" si="16"/>
        <v>9.7586525709239158</v>
      </c>
      <c r="AA61" s="55">
        <f t="shared" si="17"/>
        <v>1.5440207252495</v>
      </c>
    </row>
    <row r="62" spans="1:27" x14ac:dyDescent="0.25">
      <c r="A62">
        <v>20</v>
      </c>
      <c r="B62" s="37">
        <v>40.33</v>
      </c>
      <c r="C62">
        <v>14.15</v>
      </c>
      <c r="E62" s="49">
        <v>19</v>
      </c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">
        <f t="shared" si="14"/>
        <v>0</v>
      </c>
      <c r="Y62" s="4">
        <f t="shared" si="15"/>
        <v>0.59033888572581761</v>
      </c>
      <c r="Z62" s="4">
        <f t="shared" si="16"/>
        <v>0.66370174024180484</v>
      </c>
      <c r="AA62" s="4">
        <f t="shared" si="17"/>
        <v>9.4370016424709799</v>
      </c>
    </row>
    <row r="63" spans="1:27" x14ac:dyDescent="0.25">
      <c r="A63">
        <v>21</v>
      </c>
      <c r="B63" s="37">
        <v>40.369999999999997</v>
      </c>
      <c r="C63">
        <v>14.23</v>
      </c>
      <c r="E63" s="49">
        <v>20</v>
      </c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5">
        <f t="shared" si="15"/>
        <v>0</v>
      </c>
      <c r="Z63" s="55">
        <f t="shared" si="16"/>
        <v>8.9442719099991269E-2</v>
      </c>
      <c r="AA63" s="55">
        <f t="shared" si="17"/>
        <v>8.8513106374140982</v>
      </c>
    </row>
    <row r="64" spans="1:27" x14ac:dyDescent="0.25">
      <c r="A64">
        <v>22</v>
      </c>
      <c r="B64" s="37">
        <v>37.57</v>
      </c>
      <c r="C64">
        <v>22.56</v>
      </c>
      <c r="E64" s="49">
        <v>21</v>
      </c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">
        <f t="shared" si="16"/>
        <v>0</v>
      </c>
      <c r="AA64" s="4">
        <f t="shared" si="17"/>
        <v>8.7879974965858949</v>
      </c>
    </row>
    <row r="65" spans="1:34" x14ac:dyDescent="0.25">
      <c r="E65" s="49">
        <v>22</v>
      </c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5">
        <f t="shared" si="17"/>
        <v>0</v>
      </c>
    </row>
    <row r="66" spans="1:34" ht="15.75" thickBot="1" x14ac:dyDescent="0.3"/>
    <row r="67" spans="1:34" x14ac:dyDescent="0.25">
      <c r="F67" s="71" t="s">
        <v>9</v>
      </c>
      <c r="G67" s="72" t="s">
        <v>29</v>
      </c>
      <c r="H67" s="72" t="s">
        <v>10</v>
      </c>
      <c r="I67" s="72" t="s">
        <v>29</v>
      </c>
      <c r="J67" s="72" t="s">
        <v>11</v>
      </c>
      <c r="K67" s="72"/>
      <c r="L67" s="72" t="s">
        <v>12</v>
      </c>
      <c r="M67" s="72"/>
      <c r="N67" s="72" t="s">
        <v>13</v>
      </c>
      <c r="O67" s="77"/>
    </row>
    <row r="68" spans="1:34" x14ac:dyDescent="0.25">
      <c r="A68" s="59">
        <v>1</v>
      </c>
      <c r="B68" s="60">
        <f t="shared" ref="B68:B81" ca="1" si="18">RAND()</f>
        <v>7.5822613153257001E-2</v>
      </c>
      <c r="C68" s="62">
        <v>0.53333152737471423</v>
      </c>
      <c r="D68" s="66">
        <v>2.0054215610220361E-2</v>
      </c>
      <c r="E68" s="61">
        <v>20</v>
      </c>
      <c r="F68" s="73">
        <v>1</v>
      </c>
      <c r="G68" s="70">
        <f>F44</f>
        <v>0</v>
      </c>
      <c r="H68" s="70">
        <v>1</v>
      </c>
      <c r="I68" s="70">
        <f>F44</f>
        <v>0</v>
      </c>
      <c r="J68" s="70">
        <v>13</v>
      </c>
      <c r="K68" s="70">
        <f>L50</f>
        <v>0</v>
      </c>
      <c r="L68" s="70">
        <v>11</v>
      </c>
      <c r="M68" s="70">
        <f>I47</f>
        <v>0</v>
      </c>
      <c r="N68" s="87">
        <v>20</v>
      </c>
      <c r="O68" s="78">
        <f>S57</f>
        <v>0</v>
      </c>
      <c r="P68" s="82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</row>
    <row r="69" spans="1:34" ht="16.5" x14ac:dyDescent="0.25">
      <c r="A69" s="59">
        <v>2</v>
      </c>
      <c r="B69" s="60">
        <f t="shared" ca="1" si="18"/>
        <v>0.75242479777444582</v>
      </c>
      <c r="C69" s="63">
        <v>0.79849387484798262</v>
      </c>
      <c r="D69" s="66">
        <v>0.28705303565503082</v>
      </c>
      <c r="E69" s="61">
        <v>14</v>
      </c>
      <c r="F69" s="73">
        <v>5</v>
      </c>
      <c r="G69" s="70">
        <f>P45</f>
        <v>31.553600428477253</v>
      </c>
      <c r="H69" s="70">
        <v>5</v>
      </c>
      <c r="I69" s="70">
        <f>J44</f>
        <v>10.966859167510089</v>
      </c>
      <c r="J69" s="70">
        <v>22</v>
      </c>
      <c r="K69" s="70"/>
      <c r="L69" s="70">
        <v>20</v>
      </c>
      <c r="M69" s="70"/>
      <c r="N69" s="87">
        <v>14</v>
      </c>
      <c r="O69" s="78"/>
      <c r="P69" s="82"/>
      <c r="Q69" s="69"/>
      <c r="R69" s="69"/>
      <c r="S69" s="69"/>
      <c r="T69" s="69"/>
      <c r="U69" s="69"/>
      <c r="V69" s="69"/>
      <c r="W69" s="69"/>
      <c r="X69" s="69"/>
      <c r="Y69" s="69"/>
      <c r="Z69" s="79"/>
      <c r="AA69" s="69"/>
      <c r="AB69" s="80"/>
      <c r="AC69" s="81"/>
      <c r="AD69" s="81"/>
      <c r="AE69" s="81"/>
      <c r="AF69" s="81"/>
      <c r="AG69" s="69"/>
      <c r="AH69" s="69"/>
    </row>
    <row r="70" spans="1:34" ht="16.5" x14ac:dyDescent="0.25">
      <c r="A70" s="59">
        <v>3</v>
      </c>
      <c r="B70" s="60">
        <f t="shared" ca="1" si="18"/>
        <v>0.47322228250087972</v>
      </c>
      <c r="C70" s="63">
        <v>0.60567255564142841</v>
      </c>
      <c r="D70" s="66">
        <v>0.32191291552669099</v>
      </c>
      <c r="E70" s="61">
        <v>16</v>
      </c>
      <c r="F70" s="73">
        <v>18</v>
      </c>
      <c r="G70" s="70">
        <f>O45</f>
        <v>13.197348218486923</v>
      </c>
      <c r="H70" s="70">
        <v>6</v>
      </c>
      <c r="I70" s="70">
        <f>K48</f>
        <v>4.4010112474293956</v>
      </c>
      <c r="J70" s="70">
        <v>8</v>
      </c>
      <c r="K70" s="70"/>
      <c r="L70" s="70">
        <v>16</v>
      </c>
      <c r="M70" s="70"/>
      <c r="N70" s="87">
        <v>16</v>
      </c>
      <c r="O70" s="78"/>
      <c r="P70" s="82"/>
      <c r="Q70" s="69"/>
      <c r="R70" s="69"/>
      <c r="S70" s="69"/>
      <c r="T70" s="69"/>
      <c r="U70" s="69"/>
      <c r="V70" s="69"/>
      <c r="W70" s="69"/>
      <c r="X70" s="69"/>
      <c r="Y70" s="69"/>
      <c r="Z70" s="79"/>
      <c r="AA70" s="69"/>
      <c r="AB70" s="80"/>
      <c r="AC70" s="81"/>
      <c r="AD70" s="81"/>
      <c r="AE70" s="81"/>
      <c r="AF70" s="81"/>
      <c r="AG70" s="69"/>
      <c r="AH70" s="69"/>
    </row>
    <row r="71" spans="1:34" ht="16.5" x14ac:dyDescent="0.25">
      <c r="A71" s="59">
        <v>4</v>
      </c>
      <c r="B71" s="60">
        <f t="shared" ca="1" si="18"/>
        <v>0.95288115374655979</v>
      </c>
      <c r="C71" s="63">
        <v>0.83875379413139395</v>
      </c>
      <c r="D71" s="68">
        <v>0.39665467073411964</v>
      </c>
      <c r="E71" s="61">
        <v>9</v>
      </c>
      <c r="F71" s="73">
        <v>13</v>
      </c>
      <c r="G71" s="70">
        <f>W56</f>
        <v>7.9225059166907528</v>
      </c>
      <c r="H71" s="70">
        <v>9</v>
      </c>
      <c r="I71" s="70">
        <f>N49</f>
        <v>4.7976035684495608</v>
      </c>
      <c r="J71" s="70">
        <v>12</v>
      </c>
      <c r="K71" s="70"/>
      <c r="L71" s="70">
        <v>14</v>
      </c>
      <c r="M71" s="70"/>
      <c r="N71" s="87">
        <v>9</v>
      </c>
      <c r="O71" s="78"/>
      <c r="P71" s="82"/>
      <c r="Q71" s="69"/>
      <c r="R71" s="69"/>
      <c r="S71" s="69"/>
      <c r="T71" s="69"/>
      <c r="U71" s="69"/>
      <c r="V71" s="69"/>
      <c r="W71" s="69"/>
      <c r="X71" s="69"/>
      <c r="Y71" s="69"/>
      <c r="Z71" s="79"/>
      <c r="AA71" s="69"/>
      <c r="AB71" s="80"/>
      <c r="AC71" s="81"/>
      <c r="AD71" s="81"/>
      <c r="AE71" s="81"/>
      <c r="AF71" s="81"/>
      <c r="AG71" s="69"/>
      <c r="AH71" s="69"/>
    </row>
    <row r="72" spans="1:34" ht="16.5" x14ac:dyDescent="0.25">
      <c r="A72" s="59">
        <v>5</v>
      </c>
      <c r="B72" s="60">
        <f t="shared" ca="1" si="18"/>
        <v>0.74781914595961041</v>
      </c>
      <c r="C72" s="63">
        <v>0.52065308541439814</v>
      </c>
      <c r="D72" s="65">
        <v>0.40030888751110427</v>
      </c>
      <c r="E72" s="61">
        <v>11</v>
      </c>
      <c r="F72" s="73">
        <v>16</v>
      </c>
      <c r="G72" s="70">
        <f>U56</f>
        <v>4.380433768475446</v>
      </c>
      <c r="H72" s="70">
        <v>7</v>
      </c>
      <c r="I72" s="70">
        <f>N50</f>
        <v>4.8965498057305581</v>
      </c>
      <c r="J72" s="70">
        <v>11</v>
      </c>
      <c r="K72" s="70"/>
      <c r="L72" s="70">
        <v>1</v>
      </c>
      <c r="M72" s="70"/>
      <c r="N72" s="87">
        <v>11</v>
      </c>
      <c r="O72" s="78"/>
      <c r="P72" s="82"/>
      <c r="Q72" s="69"/>
      <c r="R72" s="69"/>
      <c r="S72" s="69"/>
      <c r="T72" s="69"/>
      <c r="U72" s="69"/>
      <c r="V72" s="69"/>
      <c r="W72" s="69"/>
      <c r="X72" s="69"/>
      <c r="Y72" s="69"/>
      <c r="Z72" s="79"/>
      <c r="AA72" s="69"/>
      <c r="AB72" s="80"/>
      <c r="AC72" s="81"/>
      <c r="AD72" s="81"/>
      <c r="AE72" s="81"/>
      <c r="AF72" s="81"/>
      <c r="AG72" s="69"/>
      <c r="AH72" s="69"/>
    </row>
    <row r="73" spans="1:34" ht="16.5" x14ac:dyDescent="0.25">
      <c r="A73" s="59">
        <v>6</v>
      </c>
      <c r="B73" s="60">
        <f t="shared" ca="1" si="18"/>
        <v>0.67107938148687785</v>
      </c>
      <c r="C73" s="63">
        <v>0.79329024844106122</v>
      </c>
      <c r="D73" s="63">
        <v>0.45119806933866669</v>
      </c>
      <c r="E73" s="61">
        <v>18</v>
      </c>
      <c r="F73" s="73">
        <v>21</v>
      </c>
      <c r="G73" s="70">
        <f>Z59</f>
        <v>5.4248502283473208</v>
      </c>
      <c r="H73" s="70">
        <v>17</v>
      </c>
      <c r="I73" s="70">
        <f>V50</f>
        <v>11.254838959309902</v>
      </c>
      <c r="J73" s="70">
        <v>6</v>
      </c>
      <c r="K73" s="70"/>
      <c r="L73" s="70">
        <v>6</v>
      </c>
      <c r="M73" s="70"/>
      <c r="N73" s="87">
        <v>18</v>
      </c>
      <c r="O73" s="78"/>
      <c r="P73" s="82"/>
      <c r="Q73" s="69"/>
      <c r="R73" s="69"/>
      <c r="S73" s="69"/>
      <c r="T73" s="69"/>
      <c r="U73" s="69"/>
      <c r="V73" s="69"/>
      <c r="W73" s="69"/>
      <c r="X73" s="69"/>
      <c r="Y73" s="69"/>
      <c r="Z73" s="79"/>
      <c r="AA73" s="69"/>
      <c r="AB73" s="80"/>
      <c r="AC73" s="81"/>
      <c r="AD73" s="81"/>
      <c r="AE73" s="81"/>
      <c r="AF73" s="81"/>
      <c r="AG73" s="69"/>
      <c r="AH73" s="69"/>
    </row>
    <row r="74" spans="1:34" ht="16.5" x14ac:dyDescent="0.25">
      <c r="A74" s="59">
        <v>7</v>
      </c>
      <c r="B74" s="60">
        <f t="shared" ca="1" si="18"/>
        <v>0.4491443947787821</v>
      </c>
      <c r="C74" s="63">
        <v>0.49825799960055739</v>
      </c>
      <c r="D74" s="63">
        <v>0.49825799960055739</v>
      </c>
      <c r="E74" s="61">
        <v>7</v>
      </c>
      <c r="F74" s="73">
        <v>8</v>
      </c>
      <c r="G74" s="70">
        <f>Z51</f>
        <v>6.8327593254848349</v>
      </c>
      <c r="H74" s="70">
        <v>12</v>
      </c>
      <c r="I74" s="70">
        <f>V55</f>
        <v>9.2378190066703496</v>
      </c>
      <c r="J74" s="70">
        <v>9</v>
      </c>
      <c r="K74" s="70"/>
      <c r="L74" s="70">
        <v>18</v>
      </c>
      <c r="M74" s="70"/>
      <c r="N74" s="87">
        <v>7</v>
      </c>
      <c r="O74" s="78"/>
      <c r="P74" s="82"/>
      <c r="Q74" s="69"/>
      <c r="R74" s="69"/>
      <c r="S74" s="69"/>
      <c r="T74" s="69"/>
      <c r="U74" s="69"/>
      <c r="V74" s="69"/>
      <c r="W74" s="69"/>
      <c r="X74" s="69"/>
      <c r="Y74" s="69"/>
      <c r="Z74" s="79"/>
      <c r="AA74" s="69"/>
      <c r="AB74" s="80"/>
      <c r="AC74" s="81"/>
      <c r="AD74" s="81"/>
      <c r="AE74" s="81"/>
      <c r="AF74" s="81"/>
      <c r="AG74" s="69"/>
      <c r="AH74" s="69"/>
    </row>
    <row r="75" spans="1:34" ht="16.5" x14ac:dyDescent="0.25">
      <c r="A75" s="59">
        <v>8</v>
      </c>
      <c r="B75" s="60">
        <f t="shared" ca="1" si="18"/>
        <v>0.49048878385882411</v>
      </c>
      <c r="C75" s="63">
        <v>0.89082932861827679</v>
      </c>
      <c r="D75" s="63">
        <v>0.52065308541439814</v>
      </c>
      <c r="E75" s="61">
        <v>5</v>
      </c>
      <c r="F75" s="73">
        <v>12</v>
      </c>
      <c r="G75" s="70">
        <f>Q51</f>
        <v>5.3943118189440993</v>
      </c>
      <c r="H75" s="70">
        <v>18</v>
      </c>
      <c r="I75" s="70">
        <f>W55</f>
        <v>8.2220009729992114</v>
      </c>
      <c r="J75" s="70">
        <v>3</v>
      </c>
      <c r="K75" s="70"/>
      <c r="L75" s="70">
        <v>10</v>
      </c>
      <c r="M75" s="70"/>
      <c r="N75" s="87">
        <v>5</v>
      </c>
      <c r="O75" s="78"/>
      <c r="P75" s="82"/>
      <c r="Q75" s="69"/>
      <c r="R75" s="69"/>
      <c r="S75" s="69"/>
      <c r="T75" s="69"/>
      <c r="U75" s="69"/>
      <c r="V75" s="69"/>
      <c r="W75" s="69"/>
      <c r="X75" s="69"/>
      <c r="Y75" s="69"/>
      <c r="Z75" s="79"/>
      <c r="AA75" s="69"/>
      <c r="AB75" s="80"/>
      <c r="AC75" s="81"/>
      <c r="AD75" s="81"/>
      <c r="AE75" s="81"/>
      <c r="AF75" s="81"/>
      <c r="AG75" s="69"/>
      <c r="AH75" s="69"/>
    </row>
    <row r="76" spans="1:34" ht="16.5" x14ac:dyDescent="0.25">
      <c r="A76" s="59">
        <v>9</v>
      </c>
      <c r="B76" s="60">
        <f t="shared" ca="1" si="18"/>
        <v>0.49347799699395245</v>
      </c>
      <c r="C76" s="63">
        <v>0.39665467073411964</v>
      </c>
      <c r="D76" s="63">
        <v>0.53333152737471423</v>
      </c>
      <c r="E76" s="61">
        <v>1</v>
      </c>
      <c r="F76" s="73">
        <v>15</v>
      </c>
      <c r="G76" s="70">
        <f>T55</f>
        <v>3.0881224069003452</v>
      </c>
      <c r="H76" s="70">
        <v>14</v>
      </c>
      <c r="I76" s="70">
        <f>W57</f>
        <v>7.9577195225768032</v>
      </c>
      <c r="J76" s="70">
        <v>10</v>
      </c>
      <c r="K76" s="70"/>
      <c r="L76" s="70">
        <v>7</v>
      </c>
      <c r="M76" s="70"/>
      <c r="N76" s="87">
        <v>1</v>
      </c>
      <c r="O76" s="78"/>
      <c r="P76" s="82"/>
      <c r="Q76" s="69"/>
      <c r="R76" s="69"/>
      <c r="S76" s="69"/>
      <c r="T76" s="69"/>
      <c r="U76" s="69"/>
      <c r="V76" s="69"/>
      <c r="W76" s="69"/>
      <c r="X76" s="69"/>
      <c r="Y76" s="69"/>
      <c r="Z76" s="79"/>
      <c r="AA76" s="69"/>
      <c r="AB76" s="80"/>
      <c r="AC76" s="81"/>
      <c r="AD76" s="81"/>
      <c r="AE76" s="81"/>
      <c r="AF76" s="81"/>
      <c r="AG76" s="69"/>
      <c r="AH76" s="69"/>
    </row>
    <row r="77" spans="1:34" ht="16.5" x14ac:dyDescent="0.25">
      <c r="A77" s="59">
        <v>10</v>
      </c>
      <c r="B77" s="60">
        <f t="shared" ca="1" si="18"/>
        <v>0.16770610630585492</v>
      </c>
      <c r="C77" s="63">
        <v>0.56031303576793845</v>
      </c>
      <c r="D77" s="65">
        <v>0.55098783467726931</v>
      </c>
      <c r="E77" s="61">
        <v>22</v>
      </c>
      <c r="F77" s="73">
        <v>10</v>
      </c>
      <c r="G77" s="70">
        <f>T53</f>
        <v>5.8202491355611228</v>
      </c>
      <c r="H77" s="70">
        <v>16</v>
      </c>
      <c r="I77" s="70">
        <f>U57</f>
        <v>4.7638849692241729</v>
      </c>
      <c r="J77" s="70">
        <v>14</v>
      </c>
      <c r="K77" s="70"/>
      <c r="L77" s="70">
        <v>5</v>
      </c>
      <c r="M77" s="70"/>
      <c r="N77" s="87">
        <v>22</v>
      </c>
      <c r="O77" s="78"/>
      <c r="P77" s="82"/>
      <c r="Q77" s="69"/>
      <c r="R77" s="69"/>
      <c r="S77" s="69"/>
      <c r="T77" s="69"/>
      <c r="U77" s="69"/>
      <c r="V77" s="69"/>
      <c r="W77" s="69"/>
      <c r="X77" s="69"/>
      <c r="Y77" s="69"/>
      <c r="Z77" s="79"/>
      <c r="AA77" s="69"/>
      <c r="AB77" s="80"/>
      <c r="AC77" s="81"/>
      <c r="AD77" s="81"/>
      <c r="AE77" s="81"/>
      <c r="AF77" s="81"/>
      <c r="AG77" s="69"/>
      <c r="AH77" s="69"/>
    </row>
    <row r="78" spans="1:34" ht="16.5" x14ac:dyDescent="0.25">
      <c r="A78" s="59">
        <v>11</v>
      </c>
      <c r="B78" s="60">
        <f t="shared" ca="1" si="18"/>
        <v>0.1026837914211618</v>
      </c>
      <c r="C78" s="63">
        <v>0.40030888751110427</v>
      </c>
      <c r="D78" s="65">
        <v>0.56031303576793845</v>
      </c>
      <c r="E78" s="61">
        <v>10</v>
      </c>
      <c r="F78" s="73">
        <v>3</v>
      </c>
      <c r="G78" s="70">
        <f>O46</f>
        <v>12.285153641692887</v>
      </c>
      <c r="H78" s="70">
        <v>19</v>
      </c>
      <c r="I78" s="70">
        <f>X59</f>
        <v>6.0865836065891656</v>
      </c>
      <c r="J78" s="70">
        <v>16</v>
      </c>
      <c r="K78" s="70"/>
      <c r="L78" s="70">
        <v>17</v>
      </c>
      <c r="M78" s="70"/>
      <c r="N78" s="87">
        <v>10</v>
      </c>
      <c r="O78" s="78"/>
      <c r="P78" s="82"/>
      <c r="Q78" s="69"/>
      <c r="R78" s="69"/>
      <c r="S78" s="69"/>
      <c r="T78" s="69"/>
      <c r="U78" s="69"/>
      <c r="V78" s="69"/>
      <c r="W78" s="69"/>
      <c r="X78" s="69"/>
      <c r="Y78" s="69"/>
      <c r="Z78" s="79"/>
      <c r="AA78" s="69"/>
      <c r="AB78" s="80"/>
      <c r="AC78" s="81"/>
      <c r="AD78" s="81"/>
      <c r="AE78" s="81"/>
      <c r="AF78" s="81"/>
      <c r="AG78" s="69"/>
      <c r="AH78" s="69"/>
    </row>
    <row r="79" spans="1:34" ht="16.5" x14ac:dyDescent="0.25">
      <c r="A79" s="59">
        <v>12</v>
      </c>
      <c r="B79" s="60">
        <f t="shared" ca="1" si="18"/>
        <v>0.58369367740269962</v>
      </c>
      <c r="C79" s="63">
        <v>0.66697973221643636</v>
      </c>
      <c r="D79" s="63">
        <v>0.60507521683004772</v>
      </c>
      <c r="E79" s="61">
        <v>21</v>
      </c>
      <c r="F79" s="73">
        <v>19</v>
      </c>
      <c r="G79" s="70">
        <f>X46</f>
        <v>11.750612749980318</v>
      </c>
      <c r="H79" s="70">
        <v>11</v>
      </c>
      <c r="I79" s="70">
        <f>X54</f>
        <v>19.279470947098108</v>
      </c>
      <c r="J79" s="70">
        <v>4</v>
      </c>
      <c r="K79" s="70"/>
      <c r="L79" s="70">
        <v>4</v>
      </c>
      <c r="M79" s="70"/>
      <c r="N79" s="87">
        <v>21</v>
      </c>
      <c r="O79" s="78"/>
      <c r="P79" s="82"/>
      <c r="Q79" s="69"/>
      <c r="R79" s="69"/>
      <c r="S79" s="69"/>
      <c r="T79" s="69"/>
      <c r="U79" s="69"/>
      <c r="V79" s="69"/>
      <c r="W79" s="69"/>
      <c r="X79" s="69"/>
      <c r="Y79" s="69"/>
      <c r="Z79" s="79"/>
      <c r="AA79" s="69"/>
      <c r="AB79" s="80"/>
      <c r="AC79" s="81"/>
      <c r="AD79" s="81"/>
      <c r="AE79" s="81"/>
      <c r="AF79" s="81"/>
      <c r="AG79" s="69"/>
      <c r="AH79" s="69"/>
    </row>
    <row r="80" spans="1:34" ht="16.5" x14ac:dyDescent="0.25">
      <c r="A80" s="59">
        <v>13</v>
      </c>
      <c r="B80" s="60">
        <f t="shared" ca="1" si="18"/>
        <v>0.7842431902682796</v>
      </c>
      <c r="C80" s="63">
        <v>0.98649398360164486</v>
      </c>
      <c r="D80" s="63">
        <v>0.60567255564142841</v>
      </c>
      <c r="E80" s="61">
        <v>3</v>
      </c>
      <c r="F80" s="73">
        <v>17</v>
      </c>
      <c r="G80" s="70">
        <f>X60</f>
        <v>11.04294344819351</v>
      </c>
      <c r="H80" s="70">
        <v>3</v>
      </c>
      <c r="I80" s="70">
        <f>P46</f>
        <v>30.856948974258621</v>
      </c>
      <c r="J80" s="70">
        <v>15</v>
      </c>
      <c r="K80" s="70"/>
      <c r="L80" s="70">
        <v>22</v>
      </c>
      <c r="M80" s="70"/>
      <c r="N80" s="87">
        <v>3</v>
      </c>
      <c r="O80" s="78"/>
      <c r="P80" s="82"/>
      <c r="Q80" s="69"/>
      <c r="R80" s="69"/>
      <c r="S80" s="69"/>
      <c r="T80" s="69"/>
      <c r="U80" s="69"/>
      <c r="V80" s="69"/>
      <c r="W80" s="69"/>
      <c r="X80" s="69"/>
      <c r="Y80" s="69"/>
      <c r="Z80" s="79"/>
      <c r="AA80" s="69"/>
      <c r="AB80" s="80"/>
      <c r="AC80" s="81"/>
      <c r="AD80" s="81"/>
      <c r="AE80" s="81"/>
      <c r="AF80" s="81"/>
      <c r="AG80" s="69"/>
      <c r="AH80" s="69"/>
    </row>
    <row r="81" spans="1:35" ht="16.5" x14ac:dyDescent="0.25">
      <c r="A81" s="59">
        <v>14</v>
      </c>
      <c r="B81" s="60">
        <f t="shared" ca="1" si="18"/>
        <v>0.26181661876945383</v>
      </c>
      <c r="C81" s="63">
        <v>0.28705303565503082</v>
      </c>
      <c r="D81" s="63">
        <v>0.66697973221643636</v>
      </c>
      <c r="E81" s="61">
        <v>12</v>
      </c>
      <c r="F81" s="73">
        <v>11</v>
      </c>
      <c r="G81" s="70">
        <f>V54</f>
        <v>29.638235440052771</v>
      </c>
      <c r="H81" s="70">
        <v>4</v>
      </c>
      <c r="I81" s="70">
        <f>I46</f>
        <v>4.8301138702933324</v>
      </c>
      <c r="J81" s="70">
        <v>21</v>
      </c>
      <c r="K81" s="70"/>
      <c r="L81" s="70">
        <v>9</v>
      </c>
      <c r="M81" s="70"/>
      <c r="N81" s="87">
        <v>12</v>
      </c>
      <c r="O81" s="78"/>
      <c r="P81" s="82"/>
      <c r="Q81" s="69"/>
      <c r="R81" s="69"/>
      <c r="S81" s="69"/>
      <c r="T81" s="69"/>
      <c r="U81" s="69"/>
      <c r="V81" s="69"/>
      <c r="W81" s="69"/>
      <c r="X81" s="69"/>
      <c r="Y81" s="69"/>
      <c r="Z81" s="79"/>
      <c r="AA81" s="69"/>
      <c r="AB81" s="80"/>
      <c r="AC81" s="81"/>
      <c r="AD81" s="81"/>
      <c r="AE81" s="81"/>
      <c r="AF81" s="81"/>
      <c r="AG81" s="69"/>
      <c r="AH81" s="69"/>
    </row>
    <row r="82" spans="1:35" ht="16.5" x14ac:dyDescent="0.25">
      <c r="A82" s="59">
        <v>15</v>
      </c>
      <c r="B82" s="60">
        <f t="shared" ref="B82:B89" ca="1" si="19">RAND()</f>
        <v>0.65523974613458336</v>
      </c>
      <c r="C82" s="3">
        <v>0.95164752204098557</v>
      </c>
      <c r="D82" s="65">
        <v>0.79329024844106122</v>
      </c>
      <c r="E82" s="64">
        <v>6</v>
      </c>
      <c r="F82" s="74">
        <v>2</v>
      </c>
      <c r="G82" s="70">
        <f>P45</f>
        <v>31.553600428477253</v>
      </c>
      <c r="H82" s="70">
        <v>21</v>
      </c>
      <c r="I82" s="70">
        <f>Z47</f>
        <v>9.7940900547217762</v>
      </c>
      <c r="J82" s="83">
        <v>7</v>
      </c>
      <c r="K82" s="83"/>
      <c r="L82" s="83">
        <v>13</v>
      </c>
      <c r="M82" s="83"/>
      <c r="N82" s="83">
        <v>6</v>
      </c>
      <c r="O82" s="84"/>
      <c r="P82" s="82"/>
      <c r="Q82" s="69"/>
      <c r="R82" s="69"/>
      <c r="S82" s="69"/>
      <c r="T82" s="69"/>
      <c r="U82" s="69"/>
      <c r="V82" s="69"/>
      <c r="W82" s="69"/>
      <c r="X82" s="69"/>
      <c r="Y82" s="69"/>
      <c r="Z82" s="79"/>
      <c r="AA82" s="69"/>
      <c r="AB82" s="80"/>
      <c r="AC82" s="81"/>
      <c r="AD82" s="81"/>
      <c r="AE82" s="81"/>
      <c r="AF82" s="81"/>
      <c r="AG82" s="69"/>
      <c r="AH82" s="69"/>
    </row>
    <row r="83" spans="1:35" x14ac:dyDescent="0.25">
      <c r="A83" s="59">
        <v>16</v>
      </c>
      <c r="B83" s="60">
        <f t="shared" ca="1" si="19"/>
        <v>0.39180915465680843</v>
      </c>
      <c r="C83" s="3">
        <v>0.32191291552669099</v>
      </c>
      <c r="D83" s="63">
        <v>0.79849387484798262</v>
      </c>
      <c r="E83" s="64">
        <v>2</v>
      </c>
      <c r="F83" s="74">
        <v>4</v>
      </c>
      <c r="G83" s="70">
        <f>I45</f>
        <v>4.4874268796271215</v>
      </c>
      <c r="H83" s="70">
        <v>10</v>
      </c>
      <c r="I83" s="70">
        <f>Z53</f>
        <v>1.4256226709757411</v>
      </c>
      <c r="J83" s="83">
        <v>20</v>
      </c>
      <c r="K83" s="83"/>
      <c r="L83" s="83">
        <v>12</v>
      </c>
      <c r="M83" s="83"/>
      <c r="N83" s="83">
        <v>2</v>
      </c>
      <c r="O83" s="84"/>
      <c r="P83" s="82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81"/>
      <c r="AG83" s="69"/>
      <c r="AH83" s="69"/>
    </row>
    <row r="84" spans="1:35" x14ac:dyDescent="0.25">
      <c r="A84" s="59">
        <v>17</v>
      </c>
      <c r="B84" s="60">
        <f t="shared" ca="1" si="19"/>
        <v>0.60201532016434223</v>
      </c>
      <c r="C84" s="3">
        <v>0.81447154875633521</v>
      </c>
      <c r="D84" s="65">
        <v>0.81447154875633521</v>
      </c>
      <c r="E84" s="64">
        <v>17</v>
      </c>
      <c r="F84" s="74">
        <v>14</v>
      </c>
      <c r="G84" s="70">
        <f>S47</f>
        <v>8.0476704703907966</v>
      </c>
      <c r="H84" s="70">
        <v>13</v>
      </c>
      <c r="I84" s="70">
        <f>R53</f>
        <v>3.7961032651918223</v>
      </c>
      <c r="J84" s="83">
        <v>18</v>
      </c>
      <c r="K84" s="83"/>
      <c r="L84" s="83">
        <v>8</v>
      </c>
      <c r="M84" s="83"/>
      <c r="N84" s="83">
        <v>17</v>
      </c>
      <c r="O84" s="84"/>
      <c r="P84" s="82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81"/>
      <c r="AG84" s="69"/>
      <c r="AH84" s="69"/>
    </row>
    <row r="85" spans="1:35" x14ac:dyDescent="0.25">
      <c r="A85" s="59">
        <v>18</v>
      </c>
      <c r="B85" s="60">
        <f t="shared" ca="1" si="19"/>
        <v>0.99871485072700183</v>
      </c>
      <c r="C85" s="3">
        <v>0.45119806933866669</v>
      </c>
      <c r="D85" s="66">
        <v>0.83875379413139395</v>
      </c>
      <c r="E85" s="64">
        <v>4</v>
      </c>
      <c r="F85" s="74">
        <v>20</v>
      </c>
      <c r="G85" s="70">
        <f>Y57</f>
        <v>2.9987997599039522</v>
      </c>
      <c r="H85" s="70">
        <v>20</v>
      </c>
      <c r="I85" s="70">
        <f>Y56</f>
        <v>2.4884533349050364</v>
      </c>
      <c r="J85" s="83">
        <v>5</v>
      </c>
      <c r="K85" s="83"/>
      <c r="L85" s="83">
        <v>15</v>
      </c>
      <c r="M85" s="83"/>
      <c r="N85" s="83">
        <v>4</v>
      </c>
      <c r="O85" s="84"/>
      <c r="P85" s="82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81"/>
      <c r="AG85" s="69"/>
      <c r="AH85" s="69"/>
    </row>
    <row r="86" spans="1:35" x14ac:dyDescent="0.25">
      <c r="A86" s="59">
        <v>19</v>
      </c>
      <c r="B86" s="60">
        <f t="shared" ca="1" si="19"/>
        <v>0.42322676788743407</v>
      </c>
      <c r="C86" s="3">
        <v>0.87195148763707409</v>
      </c>
      <c r="D86" s="66">
        <v>0.87195148763707409</v>
      </c>
      <c r="E86" s="64">
        <v>19</v>
      </c>
      <c r="F86" s="74">
        <v>22</v>
      </c>
      <c r="G86" s="70">
        <f>AA63</f>
        <v>8.8513106374140982</v>
      </c>
      <c r="H86" s="70">
        <v>8</v>
      </c>
      <c r="I86" s="70">
        <f>Y51</f>
        <v>6.8891363754827779</v>
      </c>
      <c r="J86" s="83">
        <v>19</v>
      </c>
      <c r="K86" s="83"/>
      <c r="L86" s="83">
        <v>19</v>
      </c>
      <c r="M86" s="83"/>
      <c r="N86" s="83">
        <v>19</v>
      </c>
      <c r="O86" s="84"/>
      <c r="P86" s="82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81"/>
      <c r="AG86" s="69"/>
      <c r="AH86" s="69"/>
    </row>
    <row r="87" spans="1:35" x14ac:dyDescent="0.25">
      <c r="A87" s="59">
        <v>20</v>
      </c>
      <c r="B87" s="60">
        <f t="shared" ca="1" si="19"/>
        <v>0.7161194365880561</v>
      </c>
      <c r="C87" s="3">
        <v>2.0054215610220361E-2</v>
      </c>
      <c r="D87" s="67">
        <v>0.89082932861827679</v>
      </c>
      <c r="E87" s="64">
        <v>8</v>
      </c>
      <c r="F87" s="74">
        <v>6</v>
      </c>
      <c r="G87" s="70">
        <f>AA49</f>
        <v>10.37000482159965</v>
      </c>
      <c r="H87" s="70">
        <v>2</v>
      </c>
      <c r="I87" s="70">
        <f>M45</f>
        <v>6.0668443197431685</v>
      </c>
      <c r="J87" s="83">
        <v>1</v>
      </c>
      <c r="K87" s="83"/>
      <c r="L87" s="83">
        <v>3</v>
      </c>
      <c r="M87" s="83"/>
      <c r="N87" s="83">
        <v>8</v>
      </c>
      <c r="O87" s="84"/>
      <c r="P87" s="82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81"/>
      <c r="AG87" s="69"/>
      <c r="AH87" s="69"/>
    </row>
    <row r="88" spans="1:35" x14ac:dyDescent="0.25">
      <c r="A88" s="59">
        <v>21</v>
      </c>
      <c r="B88" s="60">
        <f t="shared" ca="1" si="19"/>
        <v>0.92313770937115169</v>
      </c>
      <c r="C88" s="3">
        <v>0.60507521683004772</v>
      </c>
      <c r="D88" s="66">
        <v>0.95164752204098557</v>
      </c>
      <c r="E88" s="64">
        <v>15</v>
      </c>
      <c r="F88" s="74">
        <v>7</v>
      </c>
      <c r="G88" s="70">
        <f>L49</f>
        <v>1.2593649193144929</v>
      </c>
      <c r="H88" s="70">
        <v>15</v>
      </c>
      <c r="I88" s="70">
        <f>T45</f>
        <v>12.513804377566398</v>
      </c>
      <c r="J88" s="83">
        <v>2</v>
      </c>
      <c r="K88" s="83"/>
      <c r="L88" s="83">
        <v>21</v>
      </c>
      <c r="M88" s="83"/>
      <c r="N88" s="83">
        <v>15</v>
      </c>
      <c r="O88" s="84"/>
      <c r="P88" s="82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81"/>
      <c r="AG88" s="69"/>
      <c r="AH88" s="69"/>
    </row>
    <row r="89" spans="1:35" ht="15.75" thickBot="1" x14ac:dyDescent="0.3">
      <c r="A89" s="59">
        <v>22</v>
      </c>
      <c r="B89" s="60">
        <f t="shared" ca="1" si="19"/>
        <v>0.15234306617567805</v>
      </c>
      <c r="C89" s="3">
        <v>0.55098783467726931</v>
      </c>
      <c r="D89" s="67">
        <v>0.98649398360164486</v>
      </c>
      <c r="E89" s="64">
        <v>13</v>
      </c>
      <c r="F89" s="75">
        <v>9</v>
      </c>
      <c r="G89" s="76">
        <f>N50</f>
        <v>4.8965498057305581</v>
      </c>
      <c r="H89" s="76">
        <v>22</v>
      </c>
      <c r="I89" s="76">
        <f>AA58</f>
        <v>8.4984704506163915</v>
      </c>
      <c r="J89" s="85">
        <v>17</v>
      </c>
      <c r="K89" s="85"/>
      <c r="L89" s="85">
        <v>2</v>
      </c>
      <c r="M89" s="85"/>
      <c r="N89" s="85">
        <v>13</v>
      </c>
      <c r="O89" s="86"/>
      <c r="P89" s="82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81"/>
      <c r="AG89" s="69"/>
      <c r="AH89" s="69"/>
    </row>
    <row r="90" spans="1:35" ht="15.75" thickBot="1" x14ac:dyDescent="0.3">
      <c r="F90" s="28"/>
      <c r="G90" s="29">
        <f>SUM(G68:G89)</f>
        <v>220.7958542497455</v>
      </c>
      <c r="H90" s="29"/>
      <c r="I90" s="29">
        <f>SUM(I68:I89)</f>
        <v>179.02392946734238</v>
      </c>
      <c r="J90" s="29"/>
      <c r="K90" s="29">
        <f>SUM(K68:K89)</f>
        <v>0</v>
      </c>
      <c r="L90" s="29"/>
      <c r="M90" s="29">
        <f>SUM(M68:M89)</f>
        <v>0</v>
      </c>
      <c r="N90" s="29"/>
      <c r="O90" s="29">
        <f>SUM(O68:O89)</f>
        <v>0</v>
      </c>
      <c r="P90" s="82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81"/>
      <c r="AG90" s="69"/>
      <c r="AH90" s="69"/>
    </row>
    <row r="91" spans="1:35" ht="15.75" thickBot="1" x14ac:dyDescent="0.3">
      <c r="F91" s="54" t="s">
        <v>30</v>
      </c>
      <c r="G91" s="54"/>
      <c r="H91" s="54">
        <f>MIN(G93:AG93)</f>
        <v>0</v>
      </c>
      <c r="P91" s="28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81"/>
      <c r="AG91" s="69"/>
      <c r="AH91" s="69"/>
    </row>
    <row r="92" spans="1:35" x14ac:dyDescent="0.25">
      <c r="F92" s="54" t="s">
        <v>31</v>
      </c>
      <c r="G92" s="54"/>
      <c r="H92" s="54">
        <f>MAX(G93:AG93)</f>
        <v>0</v>
      </c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81"/>
      <c r="AG92" s="69"/>
      <c r="AH92" s="69"/>
    </row>
    <row r="93" spans="1:35" x14ac:dyDescent="0.25"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</row>
    <row r="94" spans="1:35" x14ac:dyDescent="0.25"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</row>
    <row r="95" spans="1:35" x14ac:dyDescent="0.25"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</row>
  </sheetData>
  <sortState ref="Z5:AD9">
    <sortCondition ref="AD5"/>
  </sortState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2"/>
  <sheetViews>
    <sheetView topLeftCell="B368" zoomScale="70" zoomScaleNormal="70" workbookViewId="0">
      <selection activeCell="W85" sqref="W85"/>
    </sheetView>
  </sheetViews>
  <sheetFormatPr defaultRowHeight="15" x14ac:dyDescent="0.25"/>
  <cols>
    <col min="3" max="3" width="15.85546875" customWidth="1"/>
  </cols>
  <sheetData>
    <row r="1" spans="1:8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</row>
    <row r="2" spans="1:8" x14ac:dyDescent="0.25">
      <c r="A2" s="49">
        <v>1</v>
      </c>
      <c r="B2" s="4">
        <v>0</v>
      </c>
      <c r="C2" s="4">
        <v>132</v>
      </c>
      <c r="D2" s="4">
        <v>217</v>
      </c>
      <c r="E2" s="4">
        <v>164</v>
      </c>
      <c r="F2" s="4">
        <v>58</v>
      </c>
    </row>
    <row r="3" spans="1:8" x14ac:dyDescent="0.25">
      <c r="A3" s="49">
        <v>2</v>
      </c>
      <c r="B3" s="91">
        <v>132</v>
      </c>
      <c r="C3" s="91">
        <v>0</v>
      </c>
      <c r="D3" s="91">
        <v>290</v>
      </c>
      <c r="E3" s="91">
        <v>201</v>
      </c>
      <c r="F3" s="91">
        <v>79</v>
      </c>
      <c r="H3" s="96" t="s">
        <v>337</v>
      </c>
    </row>
    <row r="4" spans="1:8" x14ac:dyDescent="0.25">
      <c r="A4" s="49">
        <v>3</v>
      </c>
      <c r="B4" s="42">
        <v>217</v>
      </c>
      <c r="C4" s="42">
        <v>290</v>
      </c>
      <c r="D4" s="42">
        <v>0</v>
      </c>
      <c r="E4" s="42">
        <v>113</v>
      </c>
      <c r="F4" s="42">
        <v>303</v>
      </c>
      <c r="H4" s="96" t="s">
        <v>338</v>
      </c>
    </row>
    <row r="5" spans="1:8" x14ac:dyDescent="0.25">
      <c r="A5" s="49">
        <v>4</v>
      </c>
      <c r="B5" s="91">
        <v>164</v>
      </c>
      <c r="C5" s="91">
        <v>201</v>
      </c>
      <c r="D5" s="91">
        <v>113</v>
      </c>
      <c r="E5" s="91">
        <v>0</v>
      </c>
      <c r="F5" s="91">
        <v>196</v>
      </c>
      <c r="H5" s="96" t="s">
        <v>339</v>
      </c>
    </row>
    <row r="6" spans="1:8" x14ac:dyDescent="0.25">
      <c r="A6" s="49">
        <v>5</v>
      </c>
      <c r="B6" s="42">
        <v>58</v>
      </c>
      <c r="C6" s="42">
        <v>79</v>
      </c>
      <c r="D6" s="42">
        <v>303</v>
      </c>
      <c r="E6" s="42">
        <v>196</v>
      </c>
      <c r="F6" s="42">
        <v>0</v>
      </c>
      <c r="H6" s="96" t="s">
        <v>340</v>
      </c>
    </row>
    <row r="7" spans="1:8" x14ac:dyDescent="0.25">
      <c r="A7" s="90"/>
      <c r="B7" s="89"/>
      <c r="C7" s="89"/>
      <c r="D7" s="89"/>
      <c r="E7" s="89"/>
      <c r="F7" s="89"/>
      <c r="H7" s="96" t="s">
        <v>341</v>
      </c>
    </row>
    <row r="8" spans="1:8" x14ac:dyDescent="0.25">
      <c r="A8" s="90"/>
      <c r="B8" s="89"/>
      <c r="C8" s="89"/>
      <c r="D8" s="89"/>
      <c r="E8" s="89"/>
    </row>
    <row r="9" spans="1:8" x14ac:dyDescent="0.25">
      <c r="B9" s="92" t="s">
        <v>193</v>
      </c>
      <c r="C9" s="89"/>
    </row>
    <row r="12" spans="1:8" x14ac:dyDescent="0.25">
      <c r="B12" s="100" t="s">
        <v>154</v>
      </c>
    </row>
    <row r="14" spans="1:8" x14ac:dyDescent="0.25">
      <c r="B14" s="126" t="s">
        <v>146</v>
      </c>
      <c r="C14" s="126">
        <v>0.5</v>
      </c>
    </row>
    <row r="15" spans="1:8" x14ac:dyDescent="0.25">
      <c r="B15" s="126" t="s">
        <v>148</v>
      </c>
      <c r="C15" s="126">
        <v>0.2</v>
      </c>
    </row>
    <row r="16" spans="1:8" x14ac:dyDescent="0.25">
      <c r="B16" s="126" t="s">
        <v>158</v>
      </c>
      <c r="C16" s="126">
        <v>1</v>
      </c>
    </row>
    <row r="17" spans="2:19" x14ac:dyDescent="0.25">
      <c r="B17" s="126" t="s">
        <v>159</v>
      </c>
      <c r="C17" s="126">
        <v>1</v>
      </c>
    </row>
    <row r="18" spans="2:19" x14ac:dyDescent="0.25">
      <c r="B18" s="126" t="s">
        <v>204</v>
      </c>
      <c r="C18" s="126">
        <v>5</v>
      </c>
    </row>
    <row r="19" spans="2:19" x14ac:dyDescent="0.25">
      <c r="B19" s="126" t="s">
        <v>220</v>
      </c>
      <c r="C19" s="126">
        <v>5</v>
      </c>
    </row>
    <row r="21" spans="2:19" x14ac:dyDescent="0.25">
      <c r="B21" s="100" t="s">
        <v>155</v>
      </c>
      <c r="D21" s="70" t="s">
        <v>132</v>
      </c>
      <c r="J21" t="s">
        <v>164</v>
      </c>
    </row>
    <row r="22" spans="2:19" x14ac:dyDescent="0.25">
      <c r="B22" s="70" t="s">
        <v>156</v>
      </c>
      <c r="C22" s="70" t="s">
        <v>157</v>
      </c>
      <c r="D22" t="s">
        <v>167</v>
      </c>
      <c r="J22" s="100" t="s">
        <v>160</v>
      </c>
    </row>
    <row r="23" spans="2:19" x14ac:dyDescent="0.25">
      <c r="B23" s="70">
        <v>1</v>
      </c>
      <c r="C23" s="70">
        <v>2</v>
      </c>
      <c r="D23">
        <f>$C$15^$C$16*(1/B3)^$C$17+$C$15^$C$16*(1/D3)^$C$17+$C$15^$C$16*(1/E3)^$C$17+$C$15^$C$16*(1/F3)^$C$17</f>
        <v>5.731477132807453E-3</v>
      </c>
      <c r="J23" s="70" t="s">
        <v>156</v>
      </c>
      <c r="K23" s="70" t="s">
        <v>161</v>
      </c>
      <c r="L23" s="70">
        <v>1</v>
      </c>
      <c r="M23" s="70">
        <v>2</v>
      </c>
      <c r="N23" s="70">
        <v>3</v>
      </c>
      <c r="O23" s="70">
        <v>4</v>
      </c>
      <c r="P23" s="70">
        <v>5</v>
      </c>
      <c r="Q23" t="s">
        <v>163</v>
      </c>
      <c r="S23" t="s">
        <v>170</v>
      </c>
    </row>
    <row r="24" spans="2:19" x14ac:dyDescent="0.25">
      <c r="B24" s="70">
        <v>2</v>
      </c>
      <c r="C24" s="70">
        <v>1</v>
      </c>
      <c r="D24">
        <f>$C$15^$C$16*(1/C2)^$C$17+$C$15^$C$16*(1/D2)^$C$17+$C$15^$C$16*(1/E2)^$C$17+$C$15^$C$16*(1/F2)^$C$17</f>
        <v>7.1045985585175475E-3</v>
      </c>
      <c r="J24" s="70">
        <v>1</v>
      </c>
      <c r="K24" s="78">
        <v>2</v>
      </c>
      <c r="L24" s="70">
        <f>($C$15^$C$16*(1/B3)^$C$17)/$D$23</f>
        <v>0.26435619998877108</v>
      </c>
      <c r="M24" s="95">
        <v>0</v>
      </c>
      <c r="N24" s="70">
        <f>($C$15^$C$16*(1/D3)^$C$17)/$D$23</f>
        <v>0.12032764965006132</v>
      </c>
      <c r="O24" s="70">
        <f>($C$15^$C$16*(1/E3)^$C$17)/$D$23</f>
        <v>0.17360705670904367</v>
      </c>
      <c r="P24" s="70">
        <f>($C$15^$C$16*(1/F3)^$C$17)/$D$23</f>
        <v>0.4417090936521238</v>
      </c>
      <c r="Q24">
        <f>SUM(L24:O24)</f>
        <v>0.55829090634787604</v>
      </c>
      <c r="S24" s="70" t="s">
        <v>188</v>
      </c>
    </row>
    <row r="25" spans="2:19" x14ac:dyDescent="0.25">
      <c r="B25" s="70">
        <v>3</v>
      </c>
      <c r="C25" s="70">
        <v>4</v>
      </c>
      <c r="D25">
        <f>$C$15^$C$16*(1/B5)^$C$17+$C$15^$C$16*(1/C5)^$C$17+$C$15^$C$16*(1/D5)^$C$17+$C$15^$C$16*(1/F5)^$C$17</f>
        <v>5.0048567384339271E-3</v>
      </c>
      <c r="J25" s="70">
        <v>2</v>
      </c>
      <c r="K25" s="78">
        <v>1</v>
      </c>
      <c r="L25" s="95">
        <v>0</v>
      </c>
      <c r="M25" s="70">
        <f>($C$15^$C$16*(1/C2)^$C$17)/$D$24</f>
        <v>0.21326349443559109</v>
      </c>
      <c r="N25" s="70">
        <f>($C$15^$C$16*(1/D2)^$C$17)/$D$24</f>
        <v>0.12972710260598164</v>
      </c>
      <c r="O25" s="70">
        <f>($C$15^$C$16*(1/E2)^$C$17)/$D$24</f>
        <v>0.17165110527742697</v>
      </c>
      <c r="P25" s="70">
        <f>($C$15^$C$16*(1/F2)^$C$17)/$D$24</f>
        <v>0.48535829768100031</v>
      </c>
      <c r="Q25">
        <f>SUM(L25:N25)</f>
        <v>0.34299059704157275</v>
      </c>
      <c r="S25" s="70" t="s">
        <v>185</v>
      </c>
    </row>
    <row r="26" spans="2:19" x14ac:dyDescent="0.25">
      <c r="B26" s="70">
        <v>4</v>
      </c>
      <c r="C26" s="70">
        <v>5</v>
      </c>
      <c r="D26">
        <f>$C$15^$C$16*(1/B6)^$C$17+$C$15^$C$16*(1/C6)^$C$17+$C$15^$C$16*(1/D6)^$C$17+$C$15^$C$16*(1/E6)^$C$17</f>
        <v>7.6603956015551845E-3</v>
      </c>
      <c r="J26" s="70">
        <v>3</v>
      </c>
      <c r="K26" s="78">
        <v>4</v>
      </c>
      <c r="L26" s="70">
        <f>($C$15^$C$16*(1/B5)^$C$17)/$D$25</f>
        <v>0.24366575485706105</v>
      </c>
      <c r="M26" s="70">
        <f>($C$15^$C$16*(1/C5)^$C$17)/$D$25</f>
        <v>0.19881185968436818</v>
      </c>
      <c r="N26" s="70">
        <f>($C$15^$C$16*(1/D5)^$C$17)/$D$25</f>
        <v>0.35363879465980536</v>
      </c>
      <c r="O26" s="95">
        <v>0</v>
      </c>
      <c r="P26" s="70">
        <f>($C$15^$C$16*(1/F5)^$C$17)/$D$25</f>
        <v>0.20388359079876531</v>
      </c>
      <c r="Q26">
        <f>SUM(L26:M26)</f>
        <v>0.4424776145414292</v>
      </c>
      <c r="S26" s="70" t="s">
        <v>221</v>
      </c>
    </row>
    <row r="27" spans="2:19" x14ac:dyDescent="0.25">
      <c r="B27" s="70">
        <v>5</v>
      </c>
      <c r="C27" s="70">
        <v>3</v>
      </c>
      <c r="D27">
        <f>$C$15^$C$16*(1/B4)^$C$17+$C$15^$C$16*(1/C4)^$C$17+$C$15^$C$16*(1/E4)^$C$17+$C$15^$C$16*(1/F4)^$C$17</f>
        <v>4.0412916696143473E-3</v>
      </c>
      <c r="J27" s="70">
        <v>4</v>
      </c>
      <c r="K27" s="78">
        <v>5</v>
      </c>
      <c r="L27" s="70">
        <f>($C$15^$C$16*(1/B6)^$C$17)/$D$26</f>
        <v>0.45014331392609924</v>
      </c>
      <c r="M27" s="70">
        <f>($C$15^$C$16*(1/C6)^$C$17)/$D$26</f>
        <v>0.33048496465460453</v>
      </c>
      <c r="N27" s="70">
        <f>($C$15^$C$16*(1/D6)^$C$17)/$D$26</f>
        <v>8.6166046890144413E-2</v>
      </c>
      <c r="O27" s="70">
        <f>($C$15^$C$16*(1/E6)^$C$17)/$D$26</f>
        <v>0.1332056745291518</v>
      </c>
      <c r="P27" s="95">
        <v>0</v>
      </c>
      <c r="Q27">
        <f>SUM(L27)</f>
        <v>0.45014331392609924</v>
      </c>
      <c r="S27" s="70" t="s">
        <v>198</v>
      </c>
    </row>
    <row r="28" spans="2:19" x14ac:dyDescent="0.25">
      <c r="J28" s="70">
        <v>5</v>
      </c>
      <c r="K28" s="78">
        <v>3</v>
      </c>
      <c r="L28" s="70">
        <f>($C$15^$C$16*(1/B4)^$C$17)/$D$27</f>
        <v>0.2280604968715528</v>
      </c>
      <c r="M28" s="70">
        <f>($C$15^$C$16*(1/C4)^$C$17)/$D$27</f>
        <v>0.1706521649004378</v>
      </c>
      <c r="N28" s="95">
        <v>0</v>
      </c>
      <c r="O28" s="70">
        <f>($C$15^$C$16*(1/E4)^$C$17)/$D$27</f>
        <v>0.43795688337280492</v>
      </c>
      <c r="P28" s="70">
        <f>($C$15^$C$16*(1/F4)^$C$17)/$D$27</f>
        <v>0.16333045485520448</v>
      </c>
      <c r="Q28">
        <f>SUM(L28)</f>
        <v>0.2280604968715528</v>
      </c>
      <c r="S28" s="70" t="s">
        <v>199</v>
      </c>
    </row>
    <row r="31" spans="2:19" x14ac:dyDescent="0.25">
      <c r="J31" t="s">
        <v>165</v>
      </c>
    </row>
    <row r="32" spans="2:19" x14ac:dyDescent="0.25">
      <c r="J32" s="100" t="s">
        <v>160</v>
      </c>
    </row>
    <row r="33" spans="10:28" x14ac:dyDescent="0.25">
      <c r="J33" s="70" t="s">
        <v>156</v>
      </c>
      <c r="K33" s="70" t="s">
        <v>161</v>
      </c>
      <c r="L33" s="70">
        <v>1</v>
      </c>
      <c r="M33" s="70">
        <v>2</v>
      </c>
      <c r="N33" s="70">
        <v>3</v>
      </c>
      <c r="O33" s="70">
        <v>4</v>
      </c>
      <c r="P33" s="70">
        <v>5</v>
      </c>
      <c r="Q33" t="s">
        <v>163</v>
      </c>
    </row>
    <row r="34" spans="10:28" x14ac:dyDescent="0.25">
      <c r="J34" s="70">
        <v>1</v>
      </c>
      <c r="K34" s="78" t="str">
        <f>S24</f>
        <v>2,4</v>
      </c>
      <c r="L34" s="70">
        <f>($C$15^$C$16*(1/B5)^$C$17)/$D$25</f>
        <v>0.24366575485706105</v>
      </c>
      <c r="M34" s="95">
        <v>0</v>
      </c>
      <c r="N34" s="70">
        <f>($C$15^$C$16*(1/D5)^$C$17)/$D$25</f>
        <v>0.35363879465980536</v>
      </c>
      <c r="O34" s="95">
        <v>0</v>
      </c>
      <c r="P34" s="70">
        <f>($C$15^$C$16*(1/F5)^$C$17)/$D$25</f>
        <v>0.20388359079876531</v>
      </c>
      <c r="Q34">
        <f>SUM(L34)</f>
        <v>0.24366575485706105</v>
      </c>
      <c r="S34" s="70" t="s">
        <v>222</v>
      </c>
      <c r="V34" s="70" t="s">
        <v>162</v>
      </c>
      <c r="W34" s="70"/>
      <c r="X34" s="70" t="s">
        <v>164</v>
      </c>
      <c r="Y34" s="70" t="s">
        <v>165</v>
      </c>
      <c r="Z34" s="70" t="s">
        <v>168</v>
      </c>
      <c r="AA34" s="70" t="s">
        <v>169</v>
      </c>
      <c r="AB34" s="70" t="s">
        <v>308</v>
      </c>
    </row>
    <row r="35" spans="10:28" x14ac:dyDescent="0.25">
      <c r="J35" s="70">
        <v>2</v>
      </c>
      <c r="K35" s="78" t="str">
        <f>S25</f>
        <v>1,3</v>
      </c>
      <c r="L35" s="95">
        <v>0</v>
      </c>
      <c r="M35" s="96">
        <f>($C$15^$C$16*(1/C4)^$C$17)/$D$27</f>
        <v>0.1706521649004378</v>
      </c>
      <c r="N35" s="95">
        <v>0</v>
      </c>
      <c r="O35" s="96">
        <f>($C$15^$C$16*(1/E4)^$C$17)/$D$27</f>
        <v>0.43795688337280492</v>
      </c>
      <c r="P35" s="96">
        <f>($C$15^$C$16*(1/F4)^$C$17)/$D$27</f>
        <v>0.16333045485520448</v>
      </c>
      <c r="Q35">
        <f>SUM(L35:O35)</f>
        <v>0.60860904827324269</v>
      </c>
      <c r="S35" s="70" t="s">
        <v>223</v>
      </c>
      <c r="V35" s="70">
        <v>1</v>
      </c>
      <c r="W35" s="70">
        <f ca="1">RAND()</f>
        <v>0.14902049958535846</v>
      </c>
      <c r="X35" s="70">
        <v>0.98459781278850167</v>
      </c>
      <c r="Y35" s="70">
        <v>0.55232639552162144</v>
      </c>
      <c r="Z35" s="70">
        <v>0.92272259988395755</v>
      </c>
      <c r="AA35" s="70">
        <v>0.49859905986453557</v>
      </c>
      <c r="AB35">
        <v>0.98957245673747551</v>
      </c>
    </row>
    <row r="36" spans="10:28" x14ac:dyDescent="0.25">
      <c r="J36" s="70">
        <v>3</v>
      </c>
      <c r="K36" s="78" t="str">
        <f>S26</f>
        <v>4,2</v>
      </c>
      <c r="L36" s="70">
        <f>($C$15^$C$16*(1/B3)^$C$17)/$D$23</f>
        <v>0.26435619998877108</v>
      </c>
      <c r="M36" s="95">
        <v>0</v>
      </c>
      <c r="N36" s="70">
        <f>($C$15^$C$16*(1/D3)^$C$17)/$D$23</f>
        <v>0.12032764965006132</v>
      </c>
      <c r="O36" s="95">
        <v>0</v>
      </c>
      <c r="P36" s="70">
        <f>($C$15^$C$16*(1/F3)^$C$17)/$D$23</f>
        <v>0.4417090936521238</v>
      </c>
      <c r="Q36">
        <f>SUM(L36)</f>
        <v>0.26435619998877108</v>
      </c>
      <c r="S36" s="70" t="s">
        <v>224</v>
      </c>
      <c r="V36" s="70">
        <v>2</v>
      </c>
      <c r="W36" s="70">
        <f ca="1">RAND()</f>
        <v>0.23933333846659655</v>
      </c>
      <c r="X36" s="70">
        <v>0.22422712432577729</v>
      </c>
      <c r="Y36" s="70">
        <v>0.75153053183668395</v>
      </c>
      <c r="Z36" s="70">
        <v>0.59580024387739805</v>
      </c>
      <c r="AA36" s="70">
        <v>0.63577590920856575</v>
      </c>
      <c r="AB36">
        <v>0.66156161637685873</v>
      </c>
    </row>
    <row r="37" spans="10:28" x14ac:dyDescent="0.25">
      <c r="J37" s="70">
        <v>4</v>
      </c>
      <c r="K37" s="78" t="str">
        <f>S27</f>
        <v>5,1</v>
      </c>
      <c r="L37" s="95">
        <v>0</v>
      </c>
      <c r="M37" s="70">
        <f>($C$15^$C$16*(1/C2)^$C$17)/$D$24</f>
        <v>0.21326349443559109</v>
      </c>
      <c r="N37" s="70">
        <f>($C$15^$C$16*(1/D2)^$C$17)/$D$24</f>
        <v>0.12972710260598164</v>
      </c>
      <c r="O37" s="70">
        <f>($C$15^$C$16*(1/E2)^$C$17)/$D$24</f>
        <v>0.17165110527742697</v>
      </c>
      <c r="P37" s="95">
        <v>0</v>
      </c>
      <c r="Q37">
        <f>SUM(L37:O37)</f>
        <v>0.51464170231899975</v>
      </c>
      <c r="S37" s="70" t="s">
        <v>225</v>
      </c>
      <c r="V37" s="70">
        <v>3</v>
      </c>
      <c r="W37" s="70">
        <f ca="1">RAND()</f>
        <v>0.45003387620572588</v>
      </c>
      <c r="X37" s="70">
        <v>0.59200455007512998</v>
      </c>
      <c r="Y37" s="70">
        <v>0.26573213950888397</v>
      </c>
      <c r="Z37" s="70">
        <v>0.95540946063055598</v>
      </c>
      <c r="AA37" s="70">
        <v>0.53263822511948145</v>
      </c>
      <c r="AB37">
        <v>0.73055640679699152</v>
      </c>
    </row>
    <row r="38" spans="10:28" x14ac:dyDescent="0.25">
      <c r="J38" s="70">
        <v>5</v>
      </c>
      <c r="K38" s="78" t="str">
        <f>S28</f>
        <v>3,1</v>
      </c>
      <c r="L38" s="95">
        <v>0</v>
      </c>
      <c r="M38" s="70">
        <f>($C$15^$C$16*(1/C2)^$C$17)/$D$24</f>
        <v>0.21326349443559109</v>
      </c>
      <c r="N38" s="95">
        <v>0</v>
      </c>
      <c r="O38" s="70">
        <f>($C$15^$C$16*(1/E2)^$C$17)/$D$24</f>
        <v>0.17165110527742697</v>
      </c>
      <c r="P38" s="70">
        <f>($C$15^$C$16*(1/F2)^$C$17)/$D$24</f>
        <v>0.48535829768100031</v>
      </c>
      <c r="Q38">
        <f>SUM(L38:O38)</f>
        <v>0.38491459971301806</v>
      </c>
      <c r="S38" s="70" t="s">
        <v>211</v>
      </c>
      <c r="V38" s="70">
        <v>4</v>
      </c>
      <c r="W38" s="70">
        <f ca="1">RAND()</f>
        <v>5.4267041733754184E-2</v>
      </c>
      <c r="X38" s="70">
        <v>0.74654496610503029</v>
      </c>
      <c r="Y38" s="70">
        <v>0.51840541555773023</v>
      </c>
      <c r="Z38" s="70">
        <v>0.2079078933024745</v>
      </c>
      <c r="AA38" s="70">
        <v>0.72299306929685114</v>
      </c>
      <c r="AB38">
        <v>0.89063594335944463</v>
      </c>
    </row>
    <row r="39" spans="10:28" x14ac:dyDescent="0.25">
      <c r="V39" s="70">
        <v>5</v>
      </c>
      <c r="W39" s="70">
        <f ca="1">RAND()</f>
        <v>0.94909575170924576</v>
      </c>
      <c r="X39" s="70">
        <v>0.24836256819781222</v>
      </c>
      <c r="Y39" s="70">
        <v>0.7662066270415171</v>
      </c>
      <c r="Z39" s="70">
        <v>0.73951536498048365</v>
      </c>
      <c r="AA39" s="70">
        <v>0.34513558907580333</v>
      </c>
      <c r="AB39">
        <v>0.61892857375200927</v>
      </c>
    </row>
    <row r="41" spans="10:28" x14ac:dyDescent="0.25">
      <c r="J41" t="s">
        <v>168</v>
      </c>
    </row>
    <row r="42" spans="10:28" x14ac:dyDescent="0.25">
      <c r="J42" s="100" t="s">
        <v>160</v>
      </c>
    </row>
    <row r="43" spans="10:28" x14ac:dyDescent="0.25">
      <c r="J43" s="70" t="s">
        <v>156</v>
      </c>
      <c r="K43" s="70" t="s">
        <v>161</v>
      </c>
      <c r="L43" s="70">
        <v>1</v>
      </c>
      <c r="M43" s="70">
        <v>2</v>
      </c>
      <c r="N43" s="70">
        <v>3</v>
      </c>
      <c r="O43" s="70">
        <v>4</v>
      </c>
      <c r="P43" s="70">
        <v>5</v>
      </c>
      <c r="Q43" t="s">
        <v>163</v>
      </c>
    </row>
    <row r="44" spans="10:28" x14ac:dyDescent="0.25">
      <c r="J44" s="70">
        <v>1</v>
      </c>
      <c r="K44" s="78" t="str">
        <f>S34</f>
        <v>2,4,1</v>
      </c>
      <c r="L44" s="95">
        <v>0</v>
      </c>
      <c r="M44" s="95">
        <v>0</v>
      </c>
      <c r="N44" s="70">
        <f>($C$15^$C$16*(1/D2)^$C$17)/$D$24</f>
        <v>0.12972710260598164</v>
      </c>
      <c r="O44" s="95">
        <v>0</v>
      </c>
      <c r="P44" s="70">
        <f>($C$15^$C$16*(1/F2)^$C$17)/$D$24</f>
        <v>0.48535829768100031</v>
      </c>
      <c r="Q44">
        <f>SUM(L44:P44)</f>
        <v>0.61508540028698189</v>
      </c>
      <c r="S44" s="70" t="s">
        <v>226</v>
      </c>
    </row>
    <row r="45" spans="10:28" x14ac:dyDescent="0.25">
      <c r="J45" s="70">
        <v>2</v>
      </c>
      <c r="K45" s="78" t="str">
        <f>S35</f>
        <v>1,3,4</v>
      </c>
      <c r="L45" s="95">
        <v>0</v>
      </c>
      <c r="M45" s="96">
        <f>($C$15^$C$16*(1/C5)^$C$17)/$D$25</f>
        <v>0.19881185968436818</v>
      </c>
      <c r="N45" s="95">
        <v>0</v>
      </c>
      <c r="O45" s="95">
        <v>0</v>
      </c>
      <c r="P45" s="96">
        <f>($C$15^$C$16*(1/F5)^$C$17)/$D$25</f>
        <v>0.20388359079876531</v>
      </c>
      <c r="Q45">
        <f>SUM(L45:P45)</f>
        <v>0.40269545048313349</v>
      </c>
      <c r="S45" s="70" t="s">
        <v>227</v>
      </c>
    </row>
    <row r="46" spans="10:28" x14ac:dyDescent="0.25">
      <c r="J46" s="70">
        <v>3</v>
      </c>
      <c r="K46" s="78" t="str">
        <f>S36</f>
        <v>4,2,1</v>
      </c>
      <c r="L46" s="95">
        <v>0</v>
      </c>
      <c r="M46" s="95">
        <v>0</v>
      </c>
      <c r="N46" s="70">
        <f>($C$15^$C$16*(1/D2)^$C$17)/$D$24</f>
        <v>0.12972710260598164</v>
      </c>
      <c r="O46" s="95">
        <v>0</v>
      </c>
      <c r="P46" s="70">
        <f>($C$15^$C$16*(1/F2)^$C$17)/$D$24</f>
        <v>0.48535829768100031</v>
      </c>
      <c r="Q46">
        <f>SUM(L46:P46)</f>
        <v>0.61508540028698189</v>
      </c>
      <c r="S46" s="70" t="s">
        <v>228</v>
      </c>
    </row>
    <row r="47" spans="10:28" x14ac:dyDescent="0.25">
      <c r="J47" s="70">
        <v>4</v>
      </c>
      <c r="K47" s="78" t="str">
        <f>S37</f>
        <v>5,1,4</v>
      </c>
      <c r="L47" s="95">
        <v>0</v>
      </c>
      <c r="M47" s="70">
        <f>($C$15^$C$16*(1/C5)^$C$17)/$D$25</f>
        <v>0.19881185968436818</v>
      </c>
      <c r="N47" s="70">
        <f>($C$15^$C$16*(1/D5)^$C$17)/$D$25</f>
        <v>0.35363879465980536</v>
      </c>
      <c r="O47" s="95">
        <v>0</v>
      </c>
      <c r="P47" s="95">
        <v>0</v>
      </c>
      <c r="Q47">
        <f>SUM(L47:M47)</f>
        <v>0.19881185968436818</v>
      </c>
      <c r="S47" s="70" t="s">
        <v>229</v>
      </c>
    </row>
    <row r="48" spans="10:28" x14ac:dyDescent="0.25">
      <c r="J48" s="70">
        <v>5</v>
      </c>
      <c r="K48" s="78" t="str">
        <f>S38</f>
        <v>3,1,4</v>
      </c>
      <c r="L48" s="95">
        <v>0</v>
      </c>
      <c r="M48" s="70">
        <f>($C$15^$C$16*(1/C5)^$C$17)/$D$25</f>
        <v>0.19881185968436818</v>
      </c>
      <c r="N48" s="95">
        <v>0</v>
      </c>
      <c r="O48" s="95">
        <v>0</v>
      </c>
      <c r="P48" s="70">
        <f>($C$15^$C$16*(1/F5)^$C$17)/$D$25</f>
        <v>0.20388359079876531</v>
      </c>
      <c r="Q48">
        <f>SUM(L48:P48)</f>
        <v>0.40269545048313349</v>
      </c>
      <c r="S48" s="70" t="s">
        <v>213</v>
      </c>
    </row>
    <row r="51" spans="2:31" x14ac:dyDescent="0.25">
      <c r="J51" t="s">
        <v>169</v>
      </c>
      <c r="V51" t="s">
        <v>308</v>
      </c>
    </row>
    <row r="52" spans="2:31" x14ac:dyDescent="0.25">
      <c r="J52" s="100" t="s">
        <v>160</v>
      </c>
      <c r="V52" s="100" t="s">
        <v>160</v>
      </c>
    </row>
    <row r="53" spans="2:31" x14ac:dyDescent="0.25">
      <c r="J53" s="70" t="s">
        <v>156</v>
      </c>
      <c r="K53" s="70" t="s">
        <v>161</v>
      </c>
      <c r="L53" s="70">
        <v>1</v>
      </c>
      <c r="M53" s="70">
        <v>2</v>
      </c>
      <c r="N53" s="70">
        <v>3</v>
      </c>
      <c r="O53" s="70">
        <v>4</v>
      </c>
      <c r="P53" s="70">
        <v>5</v>
      </c>
      <c r="Q53" t="s">
        <v>163</v>
      </c>
      <c r="V53" s="70" t="s">
        <v>156</v>
      </c>
      <c r="W53" s="70" t="s">
        <v>161</v>
      </c>
      <c r="X53" s="70">
        <v>1</v>
      </c>
      <c r="Y53" s="70">
        <v>2</v>
      </c>
      <c r="Z53" s="70">
        <v>3</v>
      </c>
      <c r="AA53" s="70">
        <v>4</v>
      </c>
      <c r="AB53" s="70">
        <v>5</v>
      </c>
      <c r="AC53" t="s">
        <v>163</v>
      </c>
    </row>
    <row r="54" spans="2:31" x14ac:dyDescent="0.25">
      <c r="J54" s="70">
        <v>1</v>
      </c>
      <c r="K54" s="78" t="str">
        <f>S44</f>
        <v>2,4,1,5</v>
      </c>
      <c r="L54" s="95">
        <v>0</v>
      </c>
      <c r="M54" s="95">
        <v>0</v>
      </c>
      <c r="N54" s="70">
        <f>($C$15^$C$16*(1/D6)^$C$17)/$D$26</f>
        <v>8.6166046890144413E-2</v>
      </c>
      <c r="O54" s="95">
        <v>0</v>
      </c>
      <c r="P54" s="95">
        <v>0</v>
      </c>
      <c r="Q54">
        <f>SUM(L54:N54)</f>
        <v>8.6166046890144413E-2</v>
      </c>
      <c r="S54" s="70" t="s">
        <v>230</v>
      </c>
      <c r="T54" t="s">
        <v>317</v>
      </c>
      <c r="V54" s="70">
        <v>1</v>
      </c>
      <c r="W54" s="78" t="str">
        <f>S54</f>
        <v>2,4,1,5,3</v>
      </c>
      <c r="X54" s="95">
        <v>0</v>
      </c>
      <c r="Y54" s="96">
        <f>($C$15^$C$16*(1/C4)^$C$17)/$D$27</f>
        <v>0.1706521649004378</v>
      </c>
      <c r="Z54" s="95"/>
      <c r="AA54" s="95">
        <v>0</v>
      </c>
      <c r="AB54" s="95">
        <v>0</v>
      </c>
      <c r="AC54">
        <f>SUM(X54:Y54)</f>
        <v>0.1706521649004378</v>
      </c>
      <c r="AE54" s="70" t="str">
        <f>T54</f>
        <v>2,4,1,5,3,2</v>
      </c>
    </row>
    <row r="55" spans="2:31" x14ac:dyDescent="0.25">
      <c r="J55" s="70">
        <v>2</v>
      </c>
      <c r="K55" s="78" t="str">
        <f>S45</f>
        <v>1,3,4,5</v>
      </c>
      <c r="L55" s="95">
        <v>0</v>
      </c>
      <c r="M55" s="96">
        <f>($C$15^$C$16*(1/C6)^$C$17)/$D$26</f>
        <v>0.33048496465460453</v>
      </c>
      <c r="N55" s="95">
        <v>0</v>
      </c>
      <c r="O55" s="95">
        <v>0</v>
      </c>
      <c r="P55" s="95">
        <v>0</v>
      </c>
      <c r="Q55">
        <f>SUM(L55:M55)</f>
        <v>0.33048496465460453</v>
      </c>
      <c r="S55" s="70" t="s">
        <v>231</v>
      </c>
      <c r="T55" t="s">
        <v>318</v>
      </c>
      <c r="V55" s="70">
        <v>2</v>
      </c>
      <c r="W55" s="78" t="str">
        <f t="shared" ref="W55:W57" si="0">S55</f>
        <v>1,3,4,5,2</v>
      </c>
      <c r="X55" s="95">
        <v>0</v>
      </c>
      <c r="Y55" s="95"/>
      <c r="Z55" s="96">
        <f>($C$15^$C$16*(1/D3)^$C$17)/$D$23</f>
        <v>0.12032764965006132</v>
      </c>
      <c r="AA55" s="95">
        <v>0</v>
      </c>
      <c r="AB55" s="95">
        <v>0</v>
      </c>
      <c r="AC55">
        <f>SUM(X55:Z55)</f>
        <v>0.12032764965006132</v>
      </c>
      <c r="AE55" s="70" t="str">
        <f t="shared" ref="AE55:AE58" si="1">T55</f>
        <v>1,3,4,5,2,1</v>
      </c>
    </row>
    <row r="56" spans="2:31" x14ac:dyDescent="0.25">
      <c r="J56" s="70">
        <v>3</v>
      </c>
      <c r="K56" s="78" t="str">
        <f>S46</f>
        <v>4,2,1,5</v>
      </c>
      <c r="L56" s="95">
        <v>0</v>
      </c>
      <c r="M56" s="95">
        <v>0</v>
      </c>
      <c r="N56" s="70">
        <f>($C$15^$C$16*(1/D6)^$C$17)/$D$26</f>
        <v>8.6166046890144413E-2</v>
      </c>
      <c r="O56" s="95">
        <v>0</v>
      </c>
      <c r="P56" s="95">
        <v>0</v>
      </c>
      <c r="Q56">
        <f>SUM(L56:N56)</f>
        <v>8.6166046890144413E-2</v>
      </c>
      <c r="S56" s="70" t="s">
        <v>232</v>
      </c>
      <c r="T56" t="s">
        <v>319</v>
      </c>
      <c r="V56" s="70">
        <v>3</v>
      </c>
      <c r="W56" s="78" t="str">
        <f t="shared" si="0"/>
        <v>4,2,1,5,3</v>
      </c>
      <c r="X56" s="95">
        <v>0</v>
      </c>
      <c r="Y56" s="95">
        <v>0</v>
      </c>
      <c r="Z56" s="95"/>
      <c r="AA56" s="96">
        <f>($C$15^$C$16*(1/E4)^$C$17)/$D$27</f>
        <v>0.43795688337280492</v>
      </c>
      <c r="AB56" s="95">
        <v>0</v>
      </c>
      <c r="AC56">
        <f>SUM(X56:AA56)</f>
        <v>0.43795688337280492</v>
      </c>
      <c r="AE56" s="70" t="str">
        <f t="shared" si="1"/>
        <v>4,2,1,5,3,4</v>
      </c>
    </row>
    <row r="57" spans="2:31" x14ac:dyDescent="0.25">
      <c r="J57" s="70">
        <v>4</v>
      </c>
      <c r="K57" s="78" t="str">
        <f>S47</f>
        <v>5,1,4,2</v>
      </c>
      <c r="L57" s="95">
        <v>0</v>
      </c>
      <c r="M57" s="95">
        <v>0</v>
      </c>
      <c r="N57" s="70">
        <f>($C$15^$C$16*(1/D3)^$C$17)/$D$23</f>
        <v>0.12032764965006132</v>
      </c>
      <c r="O57" s="95">
        <v>0</v>
      </c>
      <c r="P57" s="95">
        <v>0</v>
      </c>
      <c r="Q57">
        <f>SUM(L57:N57)</f>
        <v>0.12032764965006132</v>
      </c>
      <c r="S57" s="70" t="s">
        <v>233</v>
      </c>
      <c r="T57" t="s">
        <v>320</v>
      </c>
      <c r="V57" s="70">
        <v>4</v>
      </c>
      <c r="W57" s="78" t="str">
        <f t="shared" si="0"/>
        <v>5,1,4,2,3</v>
      </c>
      <c r="X57" s="95">
        <v>0</v>
      </c>
      <c r="Y57" s="95">
        <v>0</v>
      </c>
      <c r="Z57" s="95"/>
      <c r="AA57" s="95">
        <v>0</v>
      </c>
      <c r="AB57" s="96">
        <f>($C$15^$C$16*(1/F4)^$C$17)/$D$27</f>
        <v>0.16333045485520448</v>
      </c>
      <c r="AC57">
        <f>SUM(X57:AB57)</f>
        <v>0.16333045485520448</v>
      </c>
      <c r="AE57" s="70" t="str">
        <f t="shared" si="1"/>
        <v>5,1,4,2,3,5</v>
      </c>
    </row>
    <row r="58" spans="2:31" x14ac:dyDescent="0.25">
      <c r="J58" s="70">
        <v>5</v>
      </c>
      <c r="K58" s="78" t="str">
        <f>S48</f>
        <v>3,1,4,5</v>
      </c>
      <c r="L58" s="95">
        <v>0</v>
      </c>
      <c r="M58" s="70">
        <f>($C$15^$C$16*(1/C6)^$C$17)/$D$26</f>
        <v>0.33048496465460453</v>
      </c>
      <c r="N58" s="95">
        <v>0</v>
      </c>
      <c r="O58" s="95">
        <v>0</v>
      </c>
      <c r="P58" s="95">
        <v>0</v>
      </c>
      <c r="Q58">
        <f>SUM(L58:M58)</f>
        <v>0.33048496465460453</v>
      </c>
      <c r="S58" s="70" t="s">
        <v>216</v>
      </c>
      <c r="T58" t="s">
        <v>321</v>
      </c>
      <c r="V58" s="70">
        <v>5</v>
      </c>
      <c r="W58" s="78" t="str">
        <f>S58</f>
        <v>3,1,4,5,2</v>
      </c>
      <c r="X58" s="95">
        <v>0</v>
      </c>
      <c r="Y58" s="95"/>
      <c r="Z58" s="96">
        <f>($C$15^$C$16*(1/D3)^$C$17)/$D$23</f>
        <v>0.12032764965006132</v>
      </c>
      <c r="AA58" s="95">
        <v>0</v>
      </c>
      <c r="AB58" s="95">
        <v>0</v>
      </c>
      <c r="AC58">
        <f>SUM(X58:Z58)</f>
        <v>0.12032764965006132</v>
      </c>
      <c r="AE58" s="70" t="str">
        <f t="shared" si="1"/>
        <v>3,1,4,5,2,3</v>
      </c>
    </row>
    <row r="61" spans="2:31" x14ac:dyDescent="0.25">
      <c r="B61" s="100" t="s">
        <v>183</v>
      </c>
    </row>
    <row r="62" spans="2:31" x14ac:dyDescent="0.25">
      <c r="B62" t="s">
        <v>156</v>
      </c>
      <c r="C62" t="s">
        <v>184</v>
      </c>
    </row>
    <row r="63" spans="2:31" x14ac:dyDescent="0.25">
      <c r="B63" s="70">
        <v>1</v>
      </c>
      <c r="C63" s="96" t="str">
        <f>T54</f>
        <v>2,4,1,5,3,2</v>
      </c>
      <c r="D63" s="96">
        <f>E3+B5+F2+D6+C4</f>
        <v>1016</v>
      </c>
    </row>
    <row r="64" spans="2:31" x14ac:dyDescent="0.25">
      <c r="B64" s="95">
        <v>2</v>
      </c>
      <c r="C64" s="95" t="str">
        <f>T55</f>
        <v>1,3,4,5,2,1</v>
      </c>
      <c r="D64" s="95">
        <f>D2+E4+F5+C6+B3</f>
        <v>737</v>
      </c>
    </row>
    <row r="65" spans="2:26" x14ac:dyDescent="0.25">
      <c r="B65" s="70">
        <v>3</v>
      </c>
      <c r="C65" s="96" t="str">
        <f>T56</f>
        <v>4,2,1,5,3,4</v>
      </c>
      <c r="D65" s="96">
        <f>C5+B3+F2+D6+E4</f>
        <v>807</v>
      </c>
    </row>
    <row r="66" spans="2:26" x14ac:dyDescent="0.25">
      <c r="B66" s="70">
        <v>4</v>
      </c>
      <c r="C66" s="96" t="str">
        <f>T57</f>
        <v>5,1,4,2,3,5</v>
      </c>
      <c r="D66" s="96">
        <f>B6+E2+C5+D3+F4</f>
        <v>1016</v>
      </c>
    </row>
    <row r="67" spans="2:26" x14ac:dyDescent="0.25">
      <c r="B67" s="70">
        <v>5</v>
      </c>
      <c r="C67" s="96" t="str">
        <f>T58</f>
        <v>3,1,4,5,2,3</v>
      </c>
      <c r="D67" s="96">
        <f>B4+E2+F5+C6+D3</f>
        <v>946</v>
      </c>
    </row>
    <row r="70" spans="2:26" x14ac:dyDescent="0.25">
      <c r="B70" s="100" t="s">
        <v>145</v>
      </c>
    </row>
    <row r="71" spans="2:26" x14ac:dyDescent="0.25">
      <c r="L71" s="94" t="s">
        <v>4</v>
      </c>
      <c r="M71" s="94" t="s">
        <v>235</v>
      </c>
      <c r="N71" s="94" t="s">
        <v>163</v>
      </c>
      <c r="O71" s="94" t="s">
        <v>150</v>
      </c>
    </row>
    <row r="72" spans="2:26" x14ac:dyDescent="0.25">
      <c r="L72" s="103" t="s">
        <v>152</v>
      </c>
      <c r="M72" s="96">
        <f>1/D65</f>
        <v>1.2391573729863693E-3</v>
      </c>
      <c r="N72" s="107">
        <f>SUM(M72:M73)</f>
        <v>2.5960094761071292E-3</v>
      </c>
      <c r="O72" s="107">
        <f>$C$75+N72</f>
        <v>0.10259600947610714</v>
      </c>
    </row>
    <row r="73" spans="2:26" x14ac:dyDescent="0.25">
      <c r="M73" s="96">
        <f>1/D64</f>
        <v>1.3568521031207597E-3</v>
      </c>
    </row>
    <row r="74" spans="2:26" x14ac:dyDescent="0.25">
      <c r="L74" s="127" t="s">
        <v>185</v>
      </c>
      <c r="M74" s="96">
        <f>1/D64</f>
        <v>1.3568521031207597E-3</v>
      </c>
      <c r="N74" s="107">
        <f>SUM(M74:M74)</f>
        <v>1.3568521031207597E-3</v>
      </c>
      <c r="O74" s="107">
        <f>$C$75+N74</f>
        <v>0.10135685210312076</v>
      </c>
    </row>
    <row r="75" spans="2:26" x14ac:dyDescent="0.25">
      <c r="B75" s="102" t="s">
        <v>234</v>
      </c>
      <c r="C75">
        <f>(1-$C$14)*$C$15</f>
        <v>0.1</v>
      </c>
      <c r="D75" s="102"/>
      <c r="E75" s="102"/>
      <c r="L75" s="128" t="s">
        <v>186</v>
      </c>
      <c r="M75" s="96">
        <f>1/D63</f>
        <v>9.8425196850393699E-4</v>
      </c>
      <c r="N75" s="128">
        <f>SUM(M75:M77)</f>
        <v>3.0255863894391635E-3</v>
      </c>
      <c r="O75" s="128">
        <f>$C$75+N75</f>
        <v>0.10302558638943916</v>
      </c>
    </row>
    <row r="76" spans="2:26" x14ac:dyDescent="0.25">
      <c r="B76" s="104"/>
      <c r="C76" s="101"/>
      <c r="D76" s="104"/>
      <c r="E76" s="104"/>
      <c r="L76" s="131"/>
      <c r="M76" s="96">
        <f>1/D66</f>
        <v>9.8425196850393699E-4</v>
      </c>
      <c r="N76" s="131"/>
      <c r="O76" s="131"/>
    </row>
    <row r="77" spans="2:26" x14ac:dyDescent="0.25">
      <c r="B77" s="104"/>
      <c r="C77" s="101"/>
      <c r="D77" s="104"/>
      <c r="E77" s="104"/>
      <c r="L77" s="129"/>
      <c r="M77" s="96">
        <f>1/D67</f>
        <v>1.0570824524312897E-3</v>
      </c>
      <c r="N77" s="129"/>
      <c r="O77" s="129"/>
      <c r="R77" t="s">
        <v>151</v>
      </c>
    </row>
    <row r="78" spans="2:26" x14ac:dyDescent="0.25">
      <c r="B78" s="104"/>
      <c r="C78" s="101"/>
      <c r="D78" s="104"/>
      <c r="E78" s="104"/>
      <c r="L78" s="128" t="s">
        <v>187</v>
      </c>
      <c r="M78" s="96">
        <f>1/D63</f>
        <v>9.8425196850393699E-4</v>
      </c>
      <c r="N78" s="132">
        <f>SUM(M78:M80)</f>
        <v>3.2076613099942435E-3</v>
      </c>
      <c r="O78" s="128">
        <f>$C$75+N78</f>
        <v>0.10320766130999424</v>
      </c>
      <c r="Q78" s="54"/>
      <c r="R78" s="54">
        <v>1</v>
      </c>
      <c r="S78" s="54">
        <v>2</v>
      </c>
      <c r="T78" s="54">
        <v>3</v>
      </c>
      <c r="U78" s="54">
        <v>4</v>
      </c>
      <c r="V78" s="54">
        <v>5</v>
      </c>
      <c r="X78" s="70"/>
      <c r="Y78" s="96"/>
      <c r="Z78" s="95"/>
    </row>
    <row r="79" spans="2:26" x14ac:dyDescent="0.25">
      <c r="B79" s="104"/>
      <c r="C79" s="101"/>
      <c r="D79" s="104"/>
      <c r="E79" s="104"/>
      <c r="L79" s="131"/>
      <c r="M79" s="96">
        <f>1/D65</f>
        <v>1.2391573729863693E-3</v>
      </c>
      <c r="N79" s="133"/>
      <c r="O79" s="131"/>
      <c r="Q79" s="54">
        <v>1</v>
      </c>
      <c r="R79" s="54">
        <v>0</v>
      </c>
      <c r="S79" s="54">
        <f>O72</f>
        <v>0.10259600947610714</v>
      </c>
      <c r="T79" s="54">
        <f>O74</f>
        <v>0.10135685210312076</v>
      </c>
      <c r="U79" s="54">
        <f>O75</f>
        <v>0.10302558638943916</v>
      </c>
      <c r="V79" s="54">
        <f>O78</f>
        <v>0.10320766130999424</v>
      </c>
      <c r="X79" s="70"/>
      <c r="Y79" s="96"/>
      <c r="Z79" s="95"/>
    </row>
    <row r="80" spans="2:26" x14ac:dyDescent="0.25">
      <c r="B80" s="105"/>
      <c r="C80" s="101"/>
      <c r="D80" s="101"/>
      <c r="E80" s="101"/>
      <c r="L80" s="129"/>
      <c r="M80" s="96">
        <f>1/D66</f>
        <v>9.8425196850393699E-4</v>
      </c>
      <c r="N80" s="134"/>
      <c r="O80" s="129"/>
      <c r="Q80" s="54">
        <v>2</v>
      </c>
      <c r="R80" s="54">
        <f>O72</f>
        <v>0.10259600947610714</v>
      </c>
      <c r="S80" s="54">
        <v>0</v>
      </c>
      <c r="T80" s="54">
        <f>O81</f>
        <v>0.10302558638943916</v>
      </c>
      <c r="U80" s="54">
        <f>O84</f>
        <v>0.10320766130999424</v>
      </c>
      <c r="V80" s="54">
        <f>O87</f>
        <v>0.10241393455555206</v>
      </c>
    </row>
    <row r="81" spans="2:22" x14ac:dyDescent="0.25">
      <c r="B81" s="104"/>
      <c r="C81" s="101"/>
      <c r="D81" s="106"/>
      <c r="E81" s="104"/>
      <c r="L81" s="127" t="s">
        <v>153</v>
      </c>
      <c r="M81" s="96">
        <f>1/D63</f>
        <v>9.8425196850393699E-4</v>
      </c>
      <c r="N81" s="108">
        <f>SUM(M81:M83)</f>
        <v>3.0255863894391635E-3</v>
      </c>
      <c r="O81" s="107">
        <f>$C$75+N81</f>
        <v>0.10302558638943916</v>
      </c>
      <c r="Q81" s="54">
        <v>3</v>
      </c>
      <c r="R81" s="54">
        <f>O74</f>
        <v>0.10135685210312076</v>
      </c>
      <c r="S81" s="54">
        <f>O81</f>
        <v>0.10302558638943916</v>
      </c>
      <c r="T81" s="54">
        <v>0</v>
      </c>
      <c r="U81" s="54">
        <f>O89</f>
        <v>0.10259600947610714</v>
      </c>
      <c r="V81" s="54">
        <f>O91</f>
        <v>0.10320766130999424</v>
      </c>
    </row>
    <row r="82" spans="2:22" x14ac:dyDescent="0.25">
      <c r="B82" s="104"/>
      <c r="C82" s="101"/>
      <c r="D82" s="106"/>
      <c r="E82" s="104"/>
      <c r="M82" s="96">
        <f>1/D66</f>
        <v>9.8425196850393699E-4</v>
      </c>
      <c r="Q82" s="54">
        <v>4</v>
      </c>
      <c r="R82" s="54">
        <f>O75</f>
        <v>0.10302558638943916</v>
      </c>
      <c r="S82" s="54">
        <f>O84</f>
        <v>0.10320766130999424</v>
      </c>
      <c r="T82" s="54">
        <f>O89</f>
        <v>0.10259600947610714</v>
      </c>
      <c r="U82" s="54">
        <v>0</v>
      </c>
      <c r="V82" s="54">
        <f>O94</f>
        <v>0.10241393455555206</v>
      </c>
    </row>
    <row r="83" spans="2:22" x14ac:dyDescent="0.25">
      <c r="B83" s="104"/>
      <c r="C83" s="101"/>
      <c r="D83" s="106"/>
      <c r="E83" s="104"/>
      <c r="M83" s="96">
        <f>1/D67</f>
        <v>1.0570824524312897E-3</v>
      </c>
      <c r="Q83" s="54">
        <v>5</v>
      </c>
      <c r="R83" s="54">
        <f>O78</f>
        <v>0.10320766130999424</v>
      </c>
      <c r="S83" s="54">
        <f>O87</f>
        <v>0.10241393455555206</v>
      </c>
      <c r="T83" s="54">
        <f>O91</f>
        <v>0.10320766130999424</v>
      </c>
      <c r="U83" s="54">
        <f>O94</f>
        <v>0.10241393455555206</v>
      </c>
      <c r="V83" s="54">
        <v>0</v>
      </c>
    </row>
    <row r="84" spans="2:22" x14ac:dyDescent="0.25">
      <c r="B84" s="104"/>
      <c r="C84" s="101"/>
      <c r="D84" s="106"/>
      <c r="E84" s="104"/>
      <c r="L84" s="128" t="s">
        <v>188</v>
      </c>
      <c r="M84" s="96">
        <f>1/D63</f>
        <v>9.8425196850393699E-4</v>
      </c>
      <c r="N84" s="132">
        <f>SUM(M84:M86)</f>
        <v>3.2076613099942435E-3</v>
      </c>
      <c r="O84" s="128">
        <f t="shared" ref="O84:O87" si="2">$C$75+N84</f>
        <v>0.10320766130999424</v>
      </c>
    </row>
    <row r="85" spans="2:22" x14ac:dyDescent="0.25">
      <c r="B85" s="104"/>
      <c r="C85" s="101"/>
      <c r="D85" s="106"/>
      <c r="E85" s="106"/>
      <c r="L85" s="131"/>
      <c r="M85" s="96">
        <f>1/D65</f>
        <v>1.2391573729863693E-3</v>
      </c>
      <c r="N85" s="133"/>
      <c r="O85" s="131"/>
    </row>
    <row r="86" spans="2:22" x14ac:dyDescent="0.25">
      <c r="B86" s="102"/>
      <c r="C86" s="102"/>
      <c r="D86" s="102"/>
      <c r="E86" s="102"/>
      <c r="L86" s="129"/>
      <c r="M86" s="96">
        <f>1/D66</f>
        <v>9.8425196850393699E-4</v>
      </c>
      <c r="N86" s="134"/>
      <c r="O86" s="129"/>
    </row>
    <row r="87" spans="2:22" x14ac:dyDescent="0.25">
      <c r="B87" s="105"/>
      <c r="C87" s="101"/>
      <c r="D87" s="104"/>
      <c r="E87" s="104"/>
      <c r="L87" s="128" t="s">
        <v>189</v>
      </c>
      <c r="M87" s="96">
        <f>1/D64</f>
        <v>1.3568521031207597E-3</v>
      </c>
      <c r="N87" s="132">
        <f>SUM(M87:M88)</f>
        <v>2.4139345555520492E-3</v>
      </c>
      <c r="O87" s="128">
        <f t="shared" si="2"/>
        <v>0.10241393455555206</v>
      </c>
    </row>
    <row r="88" spans="2:22" x14ac:dyDescent="0.25">
      <c r="B88" s="105"/>
      <c r="C88" s="101"/>
      <c r="D88" s="104"/>
      <c r="E88" s="104"/>
      <c r="L88" s="129"/>
      <c r="M88" s="96">
        <f>1/D67</f>
        <v>1.0570824524312897E-3</v>
      </c>
      <c r="N88" s="134"/>
      <c r="O88" s="129"/>
    </row>
    <row r="89" spans="2:22" x14ac:dyDescent="0.25">
      <c r="B89" s="105"/>
      <c r="C89" s="101"/>
      <c r="D89" s="104"/>
      <c r="E89" s="104"/>
      <c r="L89" s="127" t="s">
        <v>190</v>
      </c>
      <c r="M89" s="96">
        <f>1/D64</f>
        <v>1.3568521031207597E-3</v>
      </c>
      <c r="N89" s="107">
        <f>SUM(M89:M90)</f>
        <v>2.5960094761071292E-3</v>
      </c>
      <c r="O89" s="107">
        <f>$C$75+N89</f>
        <v>0.10259600947610714</v>
      </c>
    </row>
    <row r="90" spans="2:22" x14ac:dyDescent="0.25">
      <c r="B90" s="105"/>
      <c r="C90" s="101"/>
      <c r="D90" s="104"/>
      <c r="E90" s="104"/>
      <c r="M90" s="96">
        <f>1/D65</f>
        <v>1.2391573729863693E-3</v>
      </c>
    </row>
    <row r="91" spans="2:22" x14ac:dyDescent="0.25">
      <c r="B91" s="105"/>
      <c r="C91" s="101"/>
      <c r="D91" s="104"/>
      <c r="E91" s="104"/>
      <c r="L91" s="135" t="s">
        <v>191</v>
      </c>
      <c r="M91" s="96">
        <f>1/D63</f>
        <v>9.8425196850393699E-4</v>
      </c>
      <c r="N91" s="128">
        <f>SUM(M91:M93)</f>
        <v>3.2076613099942435E-3</v>
      </c>
      <c r="O91" s="128">
        <f>$C$75+N91</f>
        <v>0.10320766130999424</v>
      </c>
    </row>
    <row r="92" spans="2:22" x14ac:dyDescent="0.25">
      <c r="B92" s="104"/>
      <c r="D92" s="101"/>
      <c r="E92" s="104"/>
      <c r="L92" s="136"/>
      <c r="M92" s="96">
        <f>1/D65</f>
        <v>1.2391573729863693E-3</v>
      </c>
      <c r="N92" s="129"/>
      <c r="O92" s="129"/>
    </row>
    <row r="93" spans="2:22" x14ac:dyDescent="0.25">
      <c r="B93" s="105"/>
      <c r="C93" s="101"/>
      <c r="D93" s="106"/>
      <c r="E93" s="104"/>
      <c r="M93" s="96">
        <f>1/D66</f>
        <v>9.8425196850393699E-4</v>
      </c>
    </row>
    <row r="94" spans="2:22" x14ac:dyDescent="0.25">
      <c r="B94" s="104"/>
      <c r="C94" s="101"/>
      <c r="D94" s="106"/>
      <c r="E94" s="104"/>
      <c r="L94" s="128" t="s">
        <v>192</v>
      </c>
      <c r="M94" s="96">
        <f>1/D64</f>
        <v>1.3568521031207597E-3</v>
      </c>
      <c r="N94" s="128">
        <f>SUM(M94:M95)</f>
        <v>2.4139345555520492E-3</v>
      </c>
      <c r="O94" s="128">
        <f>$C$75+N94</f>
        <v>0.10241393455555206</v>
      </c>
    </row>
    <row r="95" spans="2:22" x14ac:dyDescent="0.25">
      <c r="B95" s="104"/>
      <c r="C95" s="101"/>
      <c r="D95" s="106"/>
      <c r="E95" s="104"/>
      <c r="L95" s="129"/>
      <c r="M95" s="96">
        <f>1/D67</f>
        <v>1.0570824524312897E-3</v>
      </c>
      <c r="N95" s="129"/>
      <c r="O95" s="129"/>
    </row>
    <row r="96" spans="2:22" x14ac:dyDescent="0.25">
      <c r="B96" s="104"/>
      <c r="C96" s="101"/>
      <c r="D96" s="106"/>
      <c r="E96" s="106"/>
    </row>
    <row r="97" spans="2:19" x14ac:dyDescent="0.25">
      <c r="B97" s="123" t="s">
        <v>236</v>
      </c>
      <c r="C97" s="101"/>
      <c r="D97" s="106"/>
      <c r="E97" s="106"/>
    </row>
    <row r="98" spans="2:19" x14ac:dyDescent="0.25">
      <c r="B98" s="104"/>
      <c r="C98" s="101"/>
      <c r="D98" s="106"/>
      <c r="E98" s="106"/>
    </row>
    <row r="99" spans="2:19" x14ac:dyDescent="0.25">
      <c r="B99" s="100" t="s">
        <v>155</v>
      </c>
      <c r="D99" s="70" t="s">
        <v>132</v>
      </c>
      <c r="J99" t="s">
        <v>164</v>
      </c>
    </row>
    <row r="100" spans="2:19" x14ac:dyDescent="0.25">
      <c r="B100" s="70" t="s">
        <v>156</v>
      </c>
      <c r="C100" s="70" t="s">
        <v>157</v>
      </c>
      <c r="D100" t="s">
        <v>167</v>
      </c>
      <c r="J100" s="100" t="s">
        <v>160</v>
      </c>
    </row>
    <row r="101" spans="2:19" x14ac:dyDescent="0.25">
      <c r="B101" s="70">
        <v>1</v>
      </c>
      <c r="C101" s="109">
        <v>1</v>
      </c>
      <c r="D101">
        <f>S79^$C$16*(1/C2)^$C$17+T79^$C$16*(1/D2)^$C$17+U79^$C$16*(1/E2)^$C$17+V79^$C$16*(1/F2)^$C$17</f>
        <v>3.6519719952241986E-3</v>
      </c>
      <c r="J101" s="70" t="s">
        <v>156</v>
      </c>
      <c r="K101" s="70" t="s">
        <v>161</v>
      </c>
      <c r="L101" s="70">
        <v>1</v>
      </c>
      <c r="M101" s="70">
        <v>2</v>
      </c>
      <c r="N101" s="70">
        <v>3</v>
      </c>
      <c r="O101" s="70">
        <v>4</v>
      </c>
      <c r="P101" s="70">
        <v>5</v>
      </c>
      <c r="Q101" t="s">
        <v>163</v>
      </c>
      <c r="S101" t="s">
        <v>170</v>
      </c>
    </row>
    <row r="102" spans="2:19" x14ac:dyDescent="0.25">
      <c r="B102" s="70">
        <v>2</v>
      </c>
      <c r="C102" s="109">
        <v>5</v>
      </c>
      <c r="D102">
        <f>R83^$C$16*(1/B6)^$C$17+S83^$C$16*(1/C6)^$C$17+T83^$C$16*(1/D6)^$C$17+U83^$C$16*(1/E6)^$C$17</f>
        <v>3.9389607733243482E-3</v>
      </c>
      <c r="J102" s="70">
        <v>1</v>
      </c>
      <c r="K102" s="78">
        <f>C101</f>
        <v>1</v>
      </c>
      <c r="L102" s="95">
        <v>0</v>
      </c>
      <c r="M102" s="70">
        <f>(S79^$C$16*(1/C2)^$C$17)/$D$101</f>
        <v>0.21282816435819876</v>
      </c>
      <c r="N102" s="70">
        <f>(T79^$C$16*(1/D2)^$C$17)/$D$101</f>
        <v>0.12789864444939211</v>
      </c>
      <c r="O102" s="70">
        <f>(U79^$C$16*(1/E2)^$C$17)/$D$101</f>
        <v>0.17201796615063847</v>
      </c>
      <c r="P102" s="70">
        <f>(V79^$C$16*(1/F2)^$C$17)/$D$101</f>
        <v>0.48725522504177071</v>
      </c>
      <c r="Q102">
        <f>SUM(L102:O102)</f>
        <v>0.51274477495822934</v>
      </c>
      <c r="S102" s="70" t="s">
        <v>186</v>
      </c>
    </row>
    <row r="103" spans="2:19" x14ac:dyDescent="0.25">
      <c r="B103" s="70">
        <v>3</v>
      </c>
      <c r="C103" s="109">
        <v>3</v>
      </c>
      <c r="D103">
        <f>R81^$C$16*(1/B4)^$C$17+S81^$C$16*(1/C4)^$C$17+U81^$C$16*(1/E4)^$C$17+V81^$C$16*(1/F4)^$C$17</f>
        <v>2.070891542135106E-3</v>
      </c>
      <c r="J103" s="70">
        <v>2</v>
      </c>
      <c r="K103" s="78">
        <f>C102</f>
        <v>5</v>
      </c>
      <c r="L103" s="70">
        <f>(R83^$C$16*(1/B6)^$C$17)/$D$102</f>
        <v>0.45175429225648839</v>
      </c>
      <c r="M103" s="70">
        <f>(S83^$C$16*(1/C6)^$C$17)/$D$102</f>
        <v>0.32911699126432536</v>
      </c>
      <c r="N103" s="70">
        <f>(T83^$C$16*(1/D6)^$C$17)/$D$102</f>
        <v>8.6474418979789858E-2</v>
      </c>
      <c r="O103" s="70">
        <f>(U83^$C$16*(1/E6)^$C$17)/$D$102</f>
        <v>0.13265429749939642</v>
      </c>
      <c r="P103" s="95">
        <v>0</v>
      </c>
      <c r="Q103">
        <f>SUM(L103)</f>
        <v>0.45175429225648839</v>
      </c>
      <c r="S103" s="70" t="s">
        <v>198</v>
      </c>
    </row>
    <row r="104" spans="2:19" x14ac:dyDescent="0.25">
      <c r="B104" s="70">
        <v>4</v>
      </c>
      <c r="C104" s="109">
        <v>2</v>
      </c>
      <c r="D104">
        <f>R80^$C$16*(1/B3)^$C$17+T80^$C$16*(1/D3)^$C$17+U80^$C$16*(1/E3)^$C$17+V80^$C$16*(1/F3)^$C$17</f>
        <v>2.9423530089690442E-3</v>
      </c>
      <c r="J104" s="70">
        <v>3</v>
      </c>
      <c r="K104" s="78">
        <f>C103</f>
        <v>3</v>
      </c>
      <c r="L104" s="70">
        <f>(R81^$C$16*(1/B4)^$C$17)/$D$103</f>
        <v>0.22554646549705412</v>
      </c>
      <c r="M104" s="70">
        <f>(S81^$C$16*(1/C4)^$C$17)/$D$103</f>
        <v>0.17154961305019739</v>
      </c>
      <c r="N104" s="95">
        <v>0</v>
      </c>
      <c r="O104" s="70">
        <f>(U81^$C$16*(1/E4)^$C$17)/$D$103</f>
        <v>0.43842435440298133</v>
      </c>
      <c r="P104" s="70">
        <f>(V81^$C$16*(1/F4)^$C$17)/$D$103</f>
        <v>0.1644795670497671</v>
      </c>
      <c r="Q104">
        <f>SUM(L104)</f>
        <v>0.22554646549705412</v>
      </c>
      <c r="S104" s="70" t="s">
        <v>199</v>
      </c>
    </row>
    <row r="105" spans="2:19" x14ac:dyDescent="0.25">
      <c r="B105" s="70">
        <v>5</v>
      </c>
      <c r="C105" s="109">
        <v>4</v>
      </c>
      <c r="D105">
        <f>R82^$C$16*(1/B5)^$C$17+S82^$C$16*(1/C5)^$C$17+T82^$C$16*(1/D5)^$C$17+V82^$C$16*(1/F5)^$C$17</f>
        <v>2.5721251085107713E-3</v>
      </c>
      <c r="J105" s="70">
        <v>4</v>
      </c>
      <c r="K105" s="78">
        <f>C104</f>
        <v>2</v>
      </c>
      <c r="L105" s="70">
        <f>(R80^$C$16*(1/B3)^$C$17)/$D$104</f>
        <v>0.26415677984996394</v>
      </c>
      <c r="M105" s="95">
        <v>0</v>
      </c>
      <c r="N105" s="70">
        <f>(T80^$C$16*(1/D3)^$C$17)/$D$104</f>
        <v>0.1207403196147025</v>
      </c>
      <c r="O105" s="70">
        <f>(U80^$C$16*(1/E3)^$C$17)/$D$104</f>
        <v>0.17451031546039017</v>
      </c>
      <c r="P105" s="70">
        <f>(V80^$C$16*(1/F3)^$C$17)/$D$104</f>
        <v>0.44059258507494353</v>
      </c>
      <c r="Q105">
        <f>SUM(L105)</f>
        <v>0.26415677984996394</v>
      </c>
      <c r="S105" s="70" t="s">
        <v>205</v>
      </c>
    </row>
    <row r="106" spans="2:19" x14ac:dyDescent="0.25">
      <c r="J106" s="70">
        <v>5</v>
      </c>
      <c r="K106" s="78">
        <f>C105</f>
        <v>4</v>
      </c>
      <c r="L106" s="70">
        <f>(R82^$C$16*(1/B5)^$C$17)/$D$105</f>
        <v>0.24423570726747373</v>
      </c>
      <c r="M106" s="70">
        <f>(S82^$C$16*(1/C5)^$C$17)/$D$105</f>
        <v>0.19962907328730581</v>
      </c>
      <c r="N106" s="70">
        <f>(T82^$C$16*(1/D5)^$C$17)/$D$105</f>
        <v>0.35298799595516489</v>
      </c>
      <c r="O106" s="95">
        <v>0</v>
      </c>
      <c r="P106" s="70">
        <f>(V82^$C$16*(1/F5)^$C$17)/$D$105</f>
        <v>0.20314722349005543</v>
      </c>
      <c r="Q106">
        <f>SUM(L106:N106)</f>
        <v>0.79685277650994446</v>
      </c>
      <c r="S106" s="70" t="s">
        <v>172</v>
      </c>
    </row>
    <row r="109" spans="2:19" x14ac:dyDescent="0.25">
      <c r="J109" t="s">
        <v>165</v>
      </c>
    </row>
    <row r="110" spans="2:19" x14ac:dyDescent="0.25">
      <c r="J110" s="100" t="s">
        <v>160</v>
      </c>
    </row>
    <row r="111" spans="2:19" x14ac:dyDescent="0.25">
      <c r="J111" s="70" t="s">
        <v>156</v>
      </c>
      <c r="K111" s="70" t="s">
        <v>161</v>
      </c>
      <c r="L111" s="70">
        <v>1</v>
      </c>
      <c r="M111" s="70">
        <v>2</v>
      </c>
      <c r="N111" s="70">
        <v>3</v>
      </c>
      <c r="O111" s="70">
        <v>4</v>
      </c>
      <c r="P111" s="70">
        <v>5</v>
      </c>
      <c r="Q111" t="s">
        <v>163</v>
      </c>
    </row>
    <row r="112" spans="2:19" x14ac:dyDescent="0.25">
      <c r="J112" s="70">
        <v>1</v>
      </c>
      <c r="K112" s="78" t="str">
        <f>S102</f>
        <v>1,4</v>
      </c>
      <c r="L112" s="95">
        <v>0</v>
      </c>
      <c r="M112" s="70">
        <f>(S82^$C$16*(1/C5)^$C$17)/$D$105</f>
        <v>0.19962907328730581</v>
      </c>
      <c r="N112" s="70">
        <f>(T82^$C$16*(1/D5)^$C$17)/$D$105</f>
        <v>0.35298799595516489</v>
      </c>
      <c r="O112" s="95">
        <v>0</v>
      </c>
      <c r="P112" s="70">
        <f>(V82^$C$16*(1/F5)^$C$17)/$D$105</f>
        <v>0.20314722349005543</v>
      </c>
      <c r="Q112">
        <f>SUM(M112)</f>
        <v>0.19962907328730581</v>
      </c>
      <c r="S112" s="70" t="s">
        <v>196</v>
      </c>
    </row>
    <row r="113" spans="10:28" x14ac:dyDescent="0.25">
      <c r="J113" s="70">
        <v>2</v>
      </c>
      <c r="K113" s="78" t="str">
        <f>S103</f>
        <v>5,1</v>
      </c>
      <c r="L113" s="95">
        <v>0</v>
      </c>
      <c r="M113" s="70">
        <f>(S79^$C$16*(1/C2)^$C$17)/$D$101</f>
        <v>0.21282816435819876</v>
      </c>
      <c r="N113" s="70">
        <f>(T79^$C$16*(1/D2)^$C$17)/$D$101</f>
        <v>0.12789864444939211</v>
      </c>
      <c r="O113" s="70">
        <f>(U79^$C$16*(1/E2)^$C$17)/$D$101</f>
        <v>0.17201796615063847</v>
      </c>
      <c r="P113" s="95">
        <v>0</v>
      </c>
      <c r="Q113">
        <f>SUM(L113:O113)</f>
        <v>0.51274477495822934</v>
      </c>
      <c r="S113" s="70" t="s">
        <v>225</v>
      </c>
    </row>
    <row r="114" spans="10:28" x14ac:dyDescent="0.25">
      <c r="J114" s="70">
        <v>3</v>
      </c>
      <c r="K114" s="78" t="str">
        <f>S104</f>
        <v>3,1</v>
      </c>
      <c r="L114" s="95">
        <v>0</v>
      </c>
      <c r="M114" s="70">
        <f>(S79^$C$16*(1/C2)^$C$17)/$D$101</f>
        <v>0.21282816435819876</v>
      </c>
      <c r="N114" s="95">
        <v>0</v>
      </c>
      <c r="O114" s="70">
        <f>(U79^$C$16*(1/E2)^$C$17)/$D$101</f>
        <v>0.17201796615063847</v>
      </c>
      <c r="P114" s="70">
        <f>(V79^$C$16*(1/F2)^$C$17)/$D$101</f>
        <v>0.48725522504177071</v>
      </c>
      <c r="Q114">
        <f>SUM(L114:M114)</f>
        <v>0.21282816435819876</v>
      </c>
      <c r="S114" s="70" t="s">
        <v>238</v>
      </c>
    </row>
    <row r="115" spans="10:28" x14ac:dyDescent="0.25">
      <c r="J115" s="70">
        <v>4</v>
      </c>
      <c r="K115" s="78" t="str">
        <f>S105</f>
        <v>2,1</v>
      </c>
      <c r="L115" s="95">
        <v>0</v>
      </c>
      <c r="M115" s="95">
        <v>0</v>
      </c>
      <c r="N115" s="70">
        <f>(T79^$C$16*(1/D2)^$C$17)/$D$101</f>
        <v>0.12789864444939211</v>
      </c>
      <c r="O115" s="70">
        <f>(U79^$C$16*(1/E2)^$C$17)/$D$101</f>
        <v>0.17201796615063847</v>
      </c>
      <c r="P115" s="70">
        <f>(V79^$C$16*(1/F2)^$C$17)/$D$101</f>
        <v>0.48725522504177071</v>
      </c>
      <c r="Q115">
        <f>SUM(L115:O115)</f>
        <v>0.29991661060003061</v>
      </c>
      <c r="S115" s="70" t="s">
        <v>239</v>
      </c>
    </row>
    <row r="116" spans="10:28" x14ac:dyDescent="0.25">
      <c r="J116" s="70">
        <v>5</v>
      </c>
      <c r="K116" s="78" t="str">
        <f>S106</f>
        <v>4,3</v>
      </c>
      <c r="L116" s="96">
        <f>(R81^$C$16*(1/B4)^$C$17)/$D$103</f>
        <v>0.22554646549705412</v>
      </c>
      <c r="M116" s="96">
        <f>(S81^$C$16*(1/C4)^$C$17)/$D$103</f>
        <v>0.17154961305019739</v>
      </c>
      <c r="N116" s="95">
        <v>0</v>
      </c>
      <c r="O116" s="95">
        <v>0</v>
      </c>
      <c r="P116" s="96">
        <f>(V81^$C$16*(1/F4)^$C$17)/$D$103</f>
        <v>0.1644795670497671</v>
      </c>
      <c r="Q116">
        <f>SUM(L116)</f>
        <v>0.22554646549705412</v>
      </c>
      <c r="S116" s="70" t="s">
        <v>200</v>
      </c>
    </row>
    <row r="119" spans="10:28" x14ac:dyDescent="0.25">
      <c r="J119" t="s">
        <v>168</v>
      </c>
    </row>
    <row r="120" spans="10:28" x14ac:dyDescent="0.25">
      <c r="J120" s="100" t="s">
        <v>160</v>
      </c>
    </row>
    <row r="121" spans="10:28" x14ac:dyDescent="0.25">
      <c r="J121" s="70" t="s">
        <v>156</v>
      </c>
      <c r="K121" s="70" t="s">
        <v>161</v>
      </c>
      <c r="L121" s="70">
        <v>1</v>
      </c>
      <c r="M121" s="70">
        <v>2</v>
      </c>
      <c r="N121" s="70">
        <v>3</v>
      </c>
      <c r="O121" s="70">
        <v>4</v>
      </c>
      <c r="P121" s="70">
        <v>5</v>
      </c>
      <c r="Q121" t="s">
        <v>163</v>
      </c>
      <c r="V121" s="70" t="s">
        <v>162</v>
      </c>
      <c r="W121" s="70"/>
      <c r="X121" s="70" t="s">
        <v>164</v>
      </c>
      <c r="Y121" s="70" t="s">
        <v>165</v>
      </c>
      <c r="Z121" s="70" t="s">
        <v>168</v>
      </c>
      <c r="AA121" s="70" t="s">
        <v>169</v>
      </c>
      <c r="AB121" s="70" t="s">
        <v>308</v>
      </c>
    </row>
    <row r="122" spans="10:28" x14ac:dyDescent="0.25">
      <c r="J122" s="70">
        <v>1</v>
      </c>
      <c r="K122" s="78" t="str">
        <f>S112</f>
        <v>1,4,2</v>
      </c>
      <c r="L122" s="95">
        <v>0</v>
      </c>
      <c r="M122" s="95">
        <v>0</v>
      </c>
      <c r="N122" s="70">
        <f>(T80^$C$16*(1/D3)^$C$17)/$D$104</f>
        <v>0.1207403196147025</v>
      </c>
      <c r="O122" s="95">
        <v>0</v>
      </c>
      <c r="P122" s="70">
        <f>(V80^$C$16*(1/F3)^$C$17)/$D$104</f>
        <v>0.44059258507494353</v>
      </c>
      <c r="Q122">
        <f>SUM(L122:N122)</f>
        <v>0.1207403196147025</v>
      </c>
      <c r="S122" s="70" t="s">
        <v>240</v>
      </c>
      <c r="V122" s="70">
        <v>1</v>
      </c>
      <c r="W122" s="70">
        <f ca="1">RAND()</f>
        <v>0.36728258410875791</v>
      </c>
      <c r="X122" s="70">
        <v>0.86812411058059358</v>
      </c>
      <c r="Y122" s="70">
        <v>0.42020753139324152</v>
      </c>
      <c r="Z122" s="70">
        <v>0.17066851571115671</v>
      </c>
      <c r="AA122" s="70">
        <v>0.49859905986453557</v>
      </c>
      <c r="AB122">
        <v>0.73343305090432831</v>
      </c>
    </row>
    <row r="123" spans="10:28" x14ac:dyDescent="0.25">
      <c r="J123" s="70">
        <v>2</v>
      </c>
      <c r="K123" s="78" t="str">
        <f>S113</f>
        <v>5,1,4</v>
      </c>
      <c r="L123" s="95">
        <v>0</v>
      </c>
      <c r="M123" s="96">
        <f>(S82^$C$16*(1/C5)^$C$17)/$D$105</f>
        <v>0.19962907328730581</v>
      </c>
      <c r="N123" s="96">
        <f>(T82^$C$16*(1/D5)^$C$17)/$D$105</f>
        <v>0.35298799595516489</v>
      </c>
      <c r="O123" s="95">
        <v>0</v>
      </c>
      <c r="P123" s="95">
        <v>0</v>
      </c>
      <c r="Q123">
        <f>SUM(L123:M123)</f>
        <v>0.19962907328730581</v>
      </c>
      <c r="S123" s="70" t="s">
        <v>229</v>
      </c>
      <c r="V123" s="70">
        <v>2</v>
      </c>
      <c r="W123" s="70">
        <f ca="1">RAND()</f>
        <v>0.63031547873639904</v>
      </c>
      <c r="X123" s="70">
        <v>0.50911569818567182</v>
      </c>
      <c r="Y123" s="70">
        <v>0.84493806665895743</v>
      </c>
      <c r="Z123" s="70">
        <v>0.38879324712840135</v>
      </c>
      <c r="AA123" s="70">
        <v>0.63577590920856575</v>
      </c>
      <c r="AB123">
        <v>0.74932165436919274</v>
      </c>
    </row>
    <row r="124" spans="10:28" x14ac:dyDescent="0.25">
      <c r="J124" s="70">
        <v>3</v>
      </c>
      <c r="K124" s="78" t="str">
        <f>S114</f>
        <v>3,1,2</v>
      </c>
      <c r="L124" s="95">
        <v>0</v>
      </c>
      <c r="M124" s="95">
        <v>0</v>
      </c>
      <c r="N124" s="95">
        <v>0</v>
      </c>
      <c r="O124">
        <f>(U80^$C$16*(1/E3)^$C$17)/$D$104</f>
        <v>0.17451031546039017</v>
      </c>
      <c r="P124">
        <f>(V80^$C$16*(1/F3)^$C$17)/$D$104</f>
        <v>0.44059258507494353</v>
      </c>
      <c r="Q124">
        <f>SUM(L124:O124)</f>
        <v>0.17451031546039017</v>
      </c>
      <c r="S124" s="70" t="s">
        <v>228</v>
      </c>
      <c r="V124" s="70">
        <v>3</v>
      </c>
      <c r="W124" s="70">
        <f ca="1">RAND()</f>
        <v>0.49155997761090287</v>
      </c>
      <c r="X124" s="70">
        <v>0.344381589970434</v>
      </c>
      <c r="Y124" s="70">
        <v>0.36309596256905741</v>
      </c>
      <c r="Z124" s="70">
        <v>0.39105556687361454</v>
      </c>
      <c r="AA124" s="70">
        <v>0.53263822511948145</v>
      </c>
      <c r="AB124">
        <v>0.4001147516002006</v>
      </c>
    </row>
    <row r="125" spans="10:28" x14ac:dyDescent="0.25">
      <c r="J125" s="70">
        <v>4</v>
      </c>
      <c r="K125" s="78" t="str">
        <f>S115</f>
        <v>2,1,4</v>
      </c>
      <c r="L125" s="95">
        <v>0</v>
      </c>
      <c r="M125" s="95">
        <v>0</v>
      </c>
      <c r="N125" s="70">
        <f>(T82^$C$16*(1/D5)^$C$17)/$D$105</f>
        <v>0.35298799595516489</v>
      </c>
      <c r="O125" s="95">
        <v>0</v>
      </c>
      <c r="P125" s="70">
        <f>(V82^$C$16*(1/F5)^$C$17)/$D$105</f>
        <v>0.20314722349005543</v>
      </c>
      <c r="Q125">
        <f>SUM(L125:N125)</f>
        <v>0.35298799595516489</v>
      </c>
      <c r="S125" s="70" t="s">
        <v>241</v>
      </c>
      <c r="V125" s="70">
        <v>4</v>
      </c>
      <c r="W125" s="70">
        <f ca="1">RAND()</f>
        <v>9.7139335408687466E-2</v>
      </c>
      <c r="X125" s="70">
        <v>0.3705732675889527</v>
      </c>
      <c r="Y125" s="70">
        <v>0.51613188052800896</v>
      </c>
      <c r="Z125" s="70">
        <v>0.40237611187963751</v>
      </c>
      <c r="AA125" s="70">
        <v>0.72299306929685114</v>
      </c>
      <c r="AB125">
        <v>0.5157950259449412</v>
      </c>
    </row>
    <row r="126" spans="10:28" x14ac:dyDescent="0.25">
      <c r="J126" s="70">
        <v>5</v>
      </c>
      <c r="K126" s="78" t="str">
        <f>S116</f>
        <v>4,3,1</v>
      </c>
      <c r="L126" s="95">
        <v>0</v>
      </c>
      <c r="M126" s="70">
        <f>(S79^$C$16*(1/C2)^$C$17)/$D$101</f>
        <v>0.21282816435819876</v>
      </c>
      <c r="N126" s="95">
        <v>0</v>
      </c>
      <c r="O126" s="95">
        <v>0</v>
      </c>
      <c r="P126" s="70">
        <f>(V79^$C$16*(1/F2)^$C$17)/$D$101</f>
        <v>0.48725522504177071</v>
      </c>
      <c r="Q126">
        <f>SUM(L126:M126)</f>
        <v>0.21282816435819876</v>
      </c>
      <c r="S126" s="70" t="s">
        <v>201</v>
      </c>
      <c r="V126" s="70">
        <v>5</v>
      </c>
      <c r="W126" s="70">
        <f ca="1">RAND()</f>
        <v>0.83601074612016857</v>
      </c>
      <c r="X126" s="70">
        <v>0.96941248583532946</v>
      </c>
      <c r="Y126" s="70">
        <v>0.2875091552643162</v>
      </c>
      <c r="Z126" s="70">
        <v>0.39675807278574748</v>
      </c>
      <c r="AA126" s="70">
        <v>0.34513558907580333</v>
      </c>
      <c r="AB126">
        <v>0.41218757953912311</v>
      </c>
    </row>
    <row r="129" spans="2:31" x14ac:dyDescent="0.25">
      <c r="J129" t="s">
        <v>169</v>
      </c>
      <c r="V129" t="s">
        <v>308</v>
      </c>
    </row>
    <row r="130" spans="2:31" x14ac:dyDescent="0.25">
      <c r="J130" s="100" t="s">
        <v>160</v>
      </c>
      <c r="V130" s="100" t="s">
        <v>160</v>
      </c>
    </row>
    <row r="131" spans="2:31" x14ac:dyDescent="0.25">
      <c r="J131" s="70" t="s">
        <v>156</v>
      </c>
      <c r="K131" s="70" t="s">
        <v>161</v>
      </c>
      <c r="L131" s="70">
        <v>1</v>
      </c>
      <c r="M131" s="70">
        <v>2</v>
      </c>
      <c r="N131" s="70">
        <v>3</v>
      </c>
      <c r="O131" s="70">
        <v>4</v>
      </c>
      <c r="P131" s="70">
        <v>5</v>
      </c>
      <c r="Q131" t="s">
        <v>163</v>
      </c>
      <c r="V131" s="70" t="s">
        <v>156</v>
      </c>
      <c r="W131" s="70" t="s">
        <v>161</v>
      </c>
      <c r="X131" s="70">
        <v>1</v>
      </c>
      <c r="Y131" s="70">
        <v>2</v>
      </c>
      <c r="Z131" s="70">
        <v>3</v>
      </c>
      <c r="AA131" s="70">
        <v>4</v>
      </c>
      <c r="AB131" s="70">
        <v>5</v>
      </c>
      <c r="AC131" t="s">
        <v>163</v>
      </c>
    </row>
    <row r="132" spans="2:31" x14ac:dyDescent="0.25">
      <c r="J132" s="70">
        <v>1</v>
      </c>
      <c r="K132" s="78" t="str">
        <f>S122</f>
        <v>1,4,2,3</v>
      </c>
      <c r="L132" s="95">
        <v>0</v>
      </c>
      <c r="M132" s="95">
        <v>0</v>
      </c>
      <c r="N132" s="95">
        <v>0</v>
      </c>
      <c r="O132" s="95">
        <v>0</v>
      </c>
      <c r="P132" s="96">
        <f>(V81^$C$16*(1/F4)^$C$17)/$D$103</f>
        <v>0.1644795670497671</v>
      </c>
      <c r="Q132">
        <f>SUM(L132:P132)</f>
        <v>0.1644795670497671</v>
      </c>
      <c r="S132" s="70" t="s">
        <v>242</v>
      </c>
      <c r="T132" t="s">
        <v>322</v>
      </c>
      <c r="V132" s="70">
        <v>1</v>
      </c>
      <c r="W132" s="78" t="str">
        <f>S132</f>
        <v>1,4,2,3,5</v>
      </c>
      <c r="X132" s="96">
        <f>(R83^$C$16*(1/B6)^$C$17)/$D$102</f>
        <v>0.45175429225648839</v>
      </c>
      <c r="Y132" s="95">
        <v>0</v>
      </c>
      <c r="Z132" s="95">
        <v>0</v>
      </c>
      <c r="AA132" s="95">
        <v>0</v>
      </c>
      <c r="AB132" s="100"/>
      <c r="AC132">
        <f>SUM(X132:AA132)</f>
        <v>0.45175429225648839</v>
      </c>
      <c r="AE132" s="70" t="s">
        <v>242</v>
      </c>
    </row>
    <row r="133" spans="2:31" x14ac:dyDescent="0.25">
      <c r="J133" s="70">
        <v>2</v>
      </c>
      <c r="K133" s="78" t="str">
        <f>S123</f>
        <v>5,1,4,2</v>
      </c>
      <c r="L133" s="95">
        <v>0</v>
      </c>
      <c r="M133" s="95">
        <v>0</v>
      </c>
      <c r="N133" s="96">
        <f>(T80^$C$16*(1/D3)^$C$17)/$D$104</f>
        <v>0.1207403196147025</v>
      </c>
      <c r="O133" s="95">
        <v>0</v>
      </c>
      <c r="P133" s="95">
        <v>0</v>
      </c>
      <c r="Q133">
        <f>SUM(L133:N133)</f>
        <v>0.1207403196147025</v>
      </c>
      <c r="S133" s="70" t="s">
        <v>233</v>
      </c>
      <c r="T133" t="s">
        <v>320</v>
      </c>
      <c r="V133" s="70">
        <v>2</v>
      </c>
      <c r="W133" s="78" t="str">
        <f t="shared" ref="W133:W136" si="3">S133</f>
        <v>5,1,4,2,3</v>
      </c>
      <c r="X133" s="95">
        <v>0</v>
      </c>
      <c r="Y133" s="95">
        <v>0</v>
      </c>
      <c r="Z133" s="100"/>
      <c r="AA133" s="95">
        <v>0</v>
      </c>
      <c r="AB133" s="96">
        <f>(V81^$C$16*(1/F4)^$C$17)/$D$103</f>
        <v>0.1644795670497671</v>
      </c>
      <c r="AC133">
        <f>SUM(X133:AB133)</f>
        <v>0.1644795670497671</v>
      </c>
      <c r="AE133" s="70" t="s">
        <v>233</v>
      </c>
    </row>
    <row r="134" spans="2:31" x14ac:dyDescent="0.25">
      <c r="J134" s="70">
        <v>3</v>
      </c>
      <c r="K134" s="78" t="str">
        <f>S124</f>
        <v>4,2,1,5</v>
      </c>
      <c r="L134" s="95">
        <v>0</v>
      </c>
      <c r="M134" s="95">
        <v>0</v>
      </c>
      <c r="N134" s="70">
        <f>(T83^$C$16*(1/D6)^$C$17)/$D$102</f>
        <v>8.6474418979789858E-2</v>
      </c>
      <c r="O134" s="95">
        <v>0</v>
      </c>
      <c r="P134" s="95">
        <v>0</v>
      </c>
      <c r="Q134">
        <f>SUM(L134:N134)</f>
        <v>8.6474418979789858E-2</v>
      </c>
      <c r="S134" s="70" t="s">
        <v>232</v>
      </c>
      <c r="T134" t="s">
        <v>319</v>
      </c>
      <c r="V134" s="70">
        <v>3</v>
      </c>
      <c r="W134" s="78" t="str">
        <f t="shared" si="3"/>
        <v>4,2,1,5,3</v>
      </c>
      <c r="X134" s="95">
        <v>0</v>
      </c>
      <c r="Y134" s="95">
        <v>0</v>
      </c>
      <c r="Z134" s="100"/>
      <c r="AA134" s="96">
        <f>(U81^$C$16*(1/E4)^$C$17)/$D$103</f>
        <v>0.43842435440298133</v>
      </c>
      <c r="AB134" s="95">
        <v>0</v>
      </c>
      <c r="AC134">
        <f>SUM(X134:AA134)</f>
        <v>0.43842435440298133</v>
      </c>
      <c r="AE134" s="70" t="s">
        <v>232</v>
      </c>
    </row>
    <row r="135" spans="2:31" x14ac:dyDescent="0.25">
      <c r="J135" s="70">
        <v>4</v>
      </c>
      <c r="K135" s="78" t="str">
        <f>S125</f>
        <v>2,1,4,3</v>
      </c>
      <c r="L135" s="95">
        <v>0</v>
      </c>
      <c r="M135" s="95">
        <v>0</v>
      </c>
      <c r="N135" s="95">
        <v>0</v>
      </c>
      <c r="O135" s="95">
        <v>0</v>
      </c>
      <c r="P135" s="96">
        <f>(V81^$C$16*(1/F4)^$C$17)/$D$103</f>
        <v>0.1644795670497671</v>
      </c>
      <c r="Q135">
        <f>SUM(L135:P135)</f>
        <v>0.1644795670497671</v>
      </c>
      <c r="S135" s="70" t="s">
        <v>243</v>
      </c>
      <c r="T135" t="s">
        <v>323</v>
      </c>
      <c r="V135" s="70">
        <v>4</v>
      </c>
      <c r="W135" s="78" t="str">
        <f t="shared" si="3"/>
        <v>2,1,4,3,5</v>
      </c>
      <c r="X135" s="95">
        <v>0</v>
      </c>
      <c r="Y135" s="96">
        <f>(S83^$C$16*(1/C6)^$C$17)/$D$102</f>
        <v>0.32911699126432536</v>
      </c>
      <c r="Z135" s="95">
        <v>0</v>
      </c>
      <c r="AA135" s="95">
        <v>0</v>
      </c>
      <c r="AB135" s="100"/>
      <c r="AC135">
        <f>SUM(X135:AA135)</f>
        <v>0.32911699126432536</v>
      </c>
      <c r="AE135" s="70" t="s">
        <v>243</v>
      </c>
    </row>
    <row r="136" spans="2:31" x14ac:dyDescent="0.25">
      <c r="J136" s="70">
        <v>5</v>
      </c>
      <c r="K136" s="78" t="str">
        <f>S126</f>
        <v>4,3,1,2</v>
      </c>
      <c r="L136" s="95">
        <v>0</v>
      </c>
      <c r="M136" s="95">
        <v>0</v>
      </c>
      <c r="N136" s="95">
        <v>0</v>
      </c>
      <c r="O136" s="95">
        <v>0</v>
      </c>
      <c r="P136" s="96">
        <f>(V80^$C$16*(1/F3)^$C$17)/$D$104</f>
        <v>0.44059258507494353</v>
      </c>
      <c r="Q136">
        <f>SUM(L136:P136)</f>
        <v>0.44059258507494353</v>
      </c>
      <c r="S136" s="70" t="s">
        <v>202</v>
      </c>
      <c r="T136" t="s">
        <v>324</v>
      </c>
      <c r="V136" s="70">
        <v>5</v>
      </c>
      <c r="W136" s="78" t="str">
        <f t="shared" si="3"/>
        <v>4,3,1,2,5</v>
      </c>
      <c r="X136" s="95">
        <v>0</v>
      </c>
      <c r="Y136" s="95">
        <v>0</v>
      </c>
      <c r="Z136" s="95">
        <v>0</v>
      </c>
      <c r="AA136" s="96">
        <f>(U83^$C$16*(1/E6)^$C$17)/$D$102</f>
        <v>0.13265429749939642</v>
      </c>
      <c r="AB136" s="100"/>
      <c r="AC136">
        <f>SUM(X136:AA136)</f>
        <v>0.13265429749939642</v>
      </c>
      <c r="AE136" s="70" t="s">
        <v>202</v>
      </c>
    </row>
    <row r="139" spans="2:31" x14ac:dyDescent="0.25">
      <c r="B139" s="100" t="s">
        <v>183</v>
      </c>
    </row>
    <row r="140" spans="2:31" x14ac:dyDescent="0.25">
      <c r="B140" t="s">
        <v>156</v>
      </c>
      <c r="C140" t="s">
        <v>184</v>
      </c>
    </row>
    <row r="141" spans="2:31" x14ac:dyDescent="0.25">
      <c r="B141" s="70">
        <v>1</v>
      </c>
      <c r="C141" s="96" t="str">
        <f>T132</f>
        <v>1,4,2,3,5,1</v>
      </c>
      <c r="D141" s="96">
        <f>E2+C5+D3+F4+B6</f>
        <v>1016</v>
      </c>
    </row>
    <row r="142" spans="2:31" x14ac:dyDescent="0.25">
      <c r="B142" s="70">
        <v>2</v>
      </c>
      <c r="C142" s="96" t="str">
        <f>T133</f>
        <v>5,1,4,2,3,5</v>
      </c>
      <c r="D142" s="96">
        <f>B6+E2+C5+D3+F4</f>
        <v>1016</v>
      </c>
    </row>
    <row r="143" spans="2:31" x14ac:dyDescent="0.25">
      <c r="B143" s="70">
        <v>3</v>
      </c>
      <c r="C143" s="96" t="str">
        <f>T134</f>
        <v>4,2,1,5,3,4</v>
      </c>
      <c r="D143" s="96">
        <f>C5+B3+F2+D6+E4</f>
        <v>807</v>
      </c>
    </row>
    <row r="144" spans="2:31" x14ac:dyDescent="0.25">
      <c r="B144" s="70">
        <v>4</v>
      </c>
      <c r="C144" s="96" t="str">
        <f>T135</f>
        <v>2,1,4,3,5,2</v>
      </c>
      <c r="D144" s="96">
        <f>B3+E2+D5+F4+C6</f>
        <v>791</v>
      </c>
    </row>
    <row r="145" spans="2:27" x14ac:dyDescent="0.25">
      <c r="B145" s="70">
        <v>5</v>
      </c>
      <c r="C145" s="96" t="str">
        <f>T136</f>
        <v>4,3,1,2,5,4</v>
      </c>
      <c r="D145" s="95">
        <f>D5+B4+C2+F3+E6</f>
        <v>737</v>
      </c>
    </row>
    <row r="149" spans="2:27" x14ac:dyDescent="0.25">
      <c r="B149" s="100" t="s">
        <v>145</v>
      </c>
    </row>
    <row r="150" spans="2:27" x14ac:dyDescent="0.25">
      <c r="L150" s="94" t="s">
        <v>4</v>
      </c>
      <c r="M150" s="94" t="s">
        <v>235</v>
      </c>
      <c r="N150" s="94" t="s">
        <v>163</v>
      </c>
      <c r="O150" s="94" t="s">
        <v>150</v>
      </c>
    </row>
    <row r="151" spans="2:27" x14ac:dyDescent="0.25">
      <c r="L151" s="209" t="s">
        <v>152</v>
      </c>
      <c r="M151" s="70">
        <f>1/D143</f>
        <v>1.2391573729863693E-3</v>
      </c>
      <c r="N151" s="209">
        <f>SUM(M151:M153)</f>
        <v>3.8602319792676856E-3</v>
      </c>
      <c r="O151" s="209">
        <f>$C$154+N151</f>
        <v>0.10386023197926769</v>
      </c>
    </row>
    <row r="152" spans="2:27" x14ac:dyDescent="0.25">
      <c r="L152" s="209"/>
      <c r="M152" s="96">
        <f>1/D144</f>
        <v>1.2642225031605564E-3</v>
      </c>
      <c r="N152" s="209"/>
      <c r="O152" s="209"/>
    </row>
    <row r="153" spans="2:27" x14ac:dyDescent="0.25">
      <c r="L153" s="209"/>
      <c r="M153" s="70">
        <f>1/D145</f>
        <v>1.3568521031207597E-3</v>
      </c>
      <c r="N153" s="209"/>
      <c r="O153" s="209"/>
    </row>
    <row r="154" spans="2:27" x14ac:dyDescent="0.25">
      <c r="B154" s="102" t="s">
        <v>234</v>
      </c>
      <c r="C154">
        <f>(1-$C$14)*$C$15</f>
        <v>0.1</v>
      </c>
      <c r="D154" s="102"/>
      <c r="E154" s="102"/>
      <c r="L154" s="109" t="s">
        <v>185</v>
      </c>
      <c r="M154" s="96">
        <f>1/D145</f>
        <v>1.3568521031207597E-3</v>
      </c>
      <c r="N154" s="107">
        <f>SUM(M154:M154)</f>
        <v>1.3568521031207597E-3</v>
      </c>
      <c r="O154" s="107">
        <f>$C$154+N154</f>
        <v>0.10135685210312076</v>
      </c>
    </row>
    <row r="155" spans="2:27" x14ac:dyDescent="0.25">
      <c r="B155" s="104"/>
      <c r="C155" s="101"/>
      <c r="D155" s="104"/>
      <c r="E155" s="104"/>
      <c r="L155" s="209" t="s">
        <v>186</v>
      </c>
      <c r="M155" s="96">
        <f>1/D141</f>
        <v>9.8425196850393699E-4</v>
      </c>
      <c r="N155" s="209">
        <f>SUM(M155:M157)</f>
        <v>3.2327264401684304E-3</v>
      </c>
      <c r="O155" s="209">
        <f>$C$154+N155</f>
        <v>0.10323272644016844</v>
      </c>
    </row>
    <row r="156" spans="2:27" x14ac:dyDescent="0.25">
      <c r="B156" s="104"/>
      <c r="C156" s="101"/>
      <c r="D156" s="104"/>
      <c r="E156" s="104"/>
      <c r="L156" s="209"/>
      <c r="M156" s="96">
        <f>1/D142</f>
        <v>9.8425196850393699E-4</v>
      </c>
      <c r="N156" s="209"/>
      <c r="O156" s="209"/>
      <c r="R156" t="s">
        <v>151</v>
      </c>
    </row>
    <row r="157" spans="2:27" x14ac:dyDescent="0.25">
      <c r="B157" s="104"/>
      <c r="C157" s="101"/>
      <c r="D157" s="104"/>
      <c r="E157" s="104"/>
      <c r="L157" s="209"/>
      <c r="M157" s="96">
        <f>1/D144</f>
        <v>1.2642225031605564E-3</v>
      </c>
      <c r="N157" s="209"/>
      <c r="O157" s="209"/>
      <c r="Q157" s="54"/>
      <c r="R157" s="54">
        <v>1</v>
      </c>
      <c r="S157" s="54">
        <v>2</v>
      </c>
      <c r="T157" s="54">
        <v>3</v>
      </c>
      <c r="U157" s="54">
        <v>4</v>
      </c>
      <c r="V157" s="54">
        <v>5</v>
      </c>
      <c r="X157" s="70">
        <v>1</v>
      </c>
      <c r="Y157" s="96" t="str">
        <f>S132</f>
        <v>1,4,2,3,5</v>
      </c>
      <c r="Z157" s="95">
        <f>D141</f>
        <v>1016</v>
      </c>
      <c r="AA157">
        <f>U159+R161+V158+T162</f>
        <v>0.40866379709165301</v>
      </c>
    </row>
    <row r="158" spans="2:27" x14ac:dyDescent="0.25">
      <c r="B158" s="104"/>
      <c r="C158" s="101"/>
      <c r="D158" s="104"/>
      <c r="E158" s="104"/>
      <c r="L158" s="209" t="s">
        <v>187</v>
      </c>
      <c r="M158" s="96">
        <f>1/D142</f>
        <v>9.8425196850393699E-4</v>
      </c>
      <c r="N158" s="210">
        <f>SUM(M158:M159)</f>
        <v>2.2234093414903065E-3</v>
      </c>
      <c r="O158" s="209">
        <f>$C$154+N158</f>
        <v>0.10222340934149031</v>
      </c>
      <c r="Q158" s="54">
        <v>1</v>
      </c>
      <c r="R158" s="54">
        <v>0</v>
      </c>
      <c r="S158" s="54">
        <f>O151</f>
        <v>0.10386023197926769</v>
      </c>
      <c r="T158" s="54">
        <f>O154</f>
        <v>0.10135685210312076</v>
      </c>
      <c r="U158" s="54">
        <f>O155</f>
        <v>0.10323272644016844</v>
      </c>
      <c r="V158" s="54">
        <f>O158</f>
        <v>0.10222340934149031</v>
      </c>
      <c r="X158" s="70">
        <v>2</v>
      </c>
      <c r="Y158" s="96" t="str">
        <f>S133</f>
        <v>5,1,4,2,3</v>
      </c>
      <c r="Z158" s="96">
        <f>D142</f>
        <v>1016</v>
      </c>
      <c r="AA158">
        <f>T158+U160+V161+S162</f>
        <v>0.3053347788125228</v>
      </c>
    </row>
    <row r="159" spans="2:27" x14ac:dyDescent="0.25">
      <c r="B159" s="105"/>
      <c r="C159" s="101"/>
      <c r="D159" s="101"/>
      <c r="E159" s="101"/>
      <c r="L159" s="209"/>
      <c r="M159" s="96">
        <f>1/D143</f>
        <v>1.2391573729863693E-3</v>
      </c>
      <c r="N159" s="210"/>
      <c r="O159" s="209"/>
      <c r="Q159" s="54">
        <v>2</v>
      </c>
      <c r="R159" s="54">
        <f>O151</f>
        <v>0.10386023197926769</v>
      </c>
      <c r="S159" s="54">
        <v>0</v>
      </c>
      <c r="T159" s="54">
        <f>O160</f>
        <v>0.10196850393700788</v>
      </c>
      <c r="U159" s="54">
        <f>O162</f>
        <v>0.10320766130999424</v>
      </c>
      <c r="V159" s="54">
        <f>O165</f>
        <v>0.10135685210312076</v>
      </c>
      <c r="X159" s="70">
        <v>3</v>
      </c>
      <c r="Y159" s="96" t="str">
        <f>S134</f>
        <v>4,2,1,5,3</v>
      </c>
      <c r="Z159" s="96">
        <f>D143</f>
        <v>807</v>
      </c>
      <c r="AA159">
        <f>S161+R159+V158+T162</f>
        <v>0.40929130263075231</v>
      </c>
    </row>
    <row r="160" spans="2:27" x14ac:dyDescent="0.25">
      <c r="B160" s="104"/>
      <c r="C160" s="101"/>
      <c r="D160" s="106"/>
      <c r="E160" s="104"/>
      <c r="L160" s="209" t="s">
        <v>153</v>
      </c>
      <c r="M160" s="96">
        <f>1/D141</f>
        <v>9.8425196850393699E-4</v>
      </c>
      <c r="N160" s="210">
        <f>SUM(M160:M161)</f>
        <v>1.968503937007874E-3</v>
      </c>
      <c r="O160" s="209">
        <f>$C$154+N160</f>
        <v>0.10196850393700788</v>
      </c>
      <c r="Q160" s="54">
        <v>3</v>
      </c>
      <c r="R160" s="54">
        <f>O154</f>
        <v>0.10135685210312076</v>
      </c>
      <c r="S160" s="54">
        <f>O160</f>
        <v>0.10196850393700788</v>
      </c>
      <c r="T160" s="54">
        <v>0</v>
      </c>
      <c r="U160" s="54">
        <f>O166</f>
        <v>0.10262107460628132</v>
      </c>
      <c r="V160" s="54">
        <f>O168</f>
        <v>0.1</v>
      </c>
      <c r="X160" s="70">
        <v>4</v>
      </c>
      <c r="Y160" s="96" t="str">
        <f>S135</f>
        <v>2,1,4,3,5</v>
      </c>
      <c r="Z160" s="96">
        <f>D144</f>
        <v>791</v>
      </c>
      <c r="AA160">
        <f>R162+U158+S161+T159</f>
        <v>0.41063230102866088</v>
      </c>
    </row>
    <row r="161" spans="2:27" x14ac:dyDescent="0.25">
      <c r="B161" s="104"/>
      <c r="C161" s="101"/>
      <c r="D161" s="106"/>
      <c r="E161" s="104"/>
      <c r="L161" s="209"/>
      <c r="M161" s="96">
        <f>1/D142</f>
        <v>9.8425196850393699E-4</v>
      </c>
      <c r="N161" s="210"/>
      <c r="O161" s="209"/>
      <c r="Q161" s="54">
        <v>4</v>
      </c>
      <c r="R161" s="54">
        <f>O155</f>
        <v>0.10323272644016844</v>
      </c>
      <c r="S161" s="54">
        <f>O162</f>
        <v>0.10320766130999424</v>
      </c>
      <c r="T161" s="54">
        <f>O166</f>
        <v>0.10262107460628132</v>
      </c>
      <c r="U161" s="54">
        <v>0</v>
      </c>
      <c r="V161" s="54">
        <f>O171</f>
        <v>0</v>
      </c>
      <c r="X161" s="70">
        <v>5</v>
      </c>
      <c r="Y161" s="96" t="str">
        <f>S136</f>
        <v>4,3,1,2,5</v>
      </c>
      <c r="Z161" s="95">
        <f>D145</f>
        <v>737</v>
      </c>
      <c r="AA161">
        <f>R160+U158+V161+S162</f>
        <v>0.30594643064640992</v>
      </c>
    </row>
    <row r="162" spans="2:27" x14ac:dyDescent="0.25">
      <c r="B162" s="104"/>
      <c r="C162" s="101"/>
      <c r="D162" s="106"/>
      <c r="E162" s="104"/>
      <c r="L162" s="209" t="s">
        <v>188</v>
      </c>
      <c r="M162" s="96">
        <f>1/D141</f>
        <v>9.8425196850393699E-4</v>
      </c>
      <c r="N162" s="210">
        <f>SUM(M162:M164)</f>
        <v>3.2076613099942435E-3</v>
      </c>
      <c r="O162" s="209">
        <f>$C$154+N162</f>
        <v>0.10320766130999424</v>
      </c>
      <c r="Q162" s="54">
        <v>5</v>
      </c>
      <c r="R162" s="54">
        <f>O158</f>
        <v>0.10222340934149031</v>
      </c>
      <c r="S162" s="54">
        <f>O165</f>
        <v>0.10135685210312076</v>
      </c>
      <c r="T162" s="54">
        <f>O168</f>
        <v>0.1</v>
      </c>
      <c r="U162" s="54">
        <f>O171</f>
        <v>0</v>
      </c>
      <c r="V162" s="54">
        <v>0</v>
      </c>
    </row>
    <row r="163" spans="2:27" x14ac:dyDescent="0.25">
      <c r="B163" s="104"/>
      <c r="C163" s="101"/>
      <c r="D163" s="106"/>
      <c r="E163" s="104"/>
      <c r="L163" s="209"/>
      <c r="M163" s="96">
        <f>1/D142</f>
        <v>9.8425196850393699E-4</v>
      </c>
      <c r="N163" s="210"/>
      <c r="O163" s="209"/>
    </row>
    <row r="164" spans="2:27" x14ac:dyDescent="0.25">
      <c r="B164" s="104"/>
      <c r="C164" s="101"/>
      <c r="D164" s="106"/>
      <c r="E164" s="106"/>
      <c r="L164" s="209"/>
      <c r="M164" s="96">
        <f>1/D143</f>
        <v>1.2391573729863693E-3</v>
      </c>
      <c r="N164" s="210"/>
      <c r="O164" s="209"/>
    </row>
    <row r="165" spans="2:27" x14ac:dyDescent="0.25">
      <c r="B165" s="102"/>
      <c r="C165" s="102"/>
      <c r="D165" s="102"/>
      <c r="E165" s="102"/>
      <c r="L165" s="107" t="s">
        <v>189</v>
      </c>
      <c r="M165" s="96">
        <f>1/D145</f>
        <v>1.3568521031207597E-3</v>
      </c>
      <c r="N165" s="108">
        <f>SUM(M165:M165)</f>
        <v>1.3568521031207597E-3</v>
      </c>
      <c r="O165" s="107">
        <f>$C$154+N165</f>
        <v>0.10135685210312076</v>
      </c>
    </row>
    <row r="166" spans="2:27" x14ac:dyDescent="0.25">
      <c r="B166" s="105"/>
      <c r="C166" s="101"/>
      <c r="D166" s="104"/>
      <c r="E166" s="104"/>
      <c r="L166" s="209" t="s">
        <v>190</v>
      </c>
      <c r="M166" s="96">
        <f>1/D144</f>
        <v>1.2642225031605564E-3</v>
      </c>
      <c r="N166" s="209">
        <f>SUM(M166:M167)</f>
        <v>2.6210746062813161E-3</v>
      </c>
      <c r="O166" s="209">
        <f>$C$154+N166</f>
        <v>0.10262107460628132</v>
      </c>
    </row>
    <row r="167" spans="2:27" x14ac:dyDescent="0.25">
      <c r="B167" s="105"/>
      <c r="C167" s="101"/>
      <c r="D167" s="104"/>
      <c r="E167" s="104"/>
      <c r="L167" s="209"/>
      <c r="M167" s="96">
        <f>1/D145</f>
        <v>1.3568521031207597E-3</v>
      </c>
      <c r="N167" s="209"/>
      <c r="O167" s="209"/>
    </row>
    <row r="168" spans="2:27" x14ac:dyDescent="0.25">
      <c r="B168" s="105"/>
      <c r="C168" s="101"/>
      <c r="D168" s="104"/>
      <c r="E168" s="104"/>
      <c r="L168" s="209" t="s">
        <v>191</v>
      </c>
      <c r="M168" s="96">
        <f>1/D141</f>
        <v>9.8425196850393699E-4</v>
      </c>
      <c r="N168" s="209">
        <f>SUM(M168:M170)</f>
        <v>3.4876318446508629E-3</v>
      </c>
      <c r="O168" s="209">
        <f>$C$154+N169</f>
        <v>0.1</v>
      </c>
    </row>
    <row r="169" spans="2:27" x14ac:dyDescent="0.25">
      <c r="B169" s="105"/>
      <c r="C169" s="101"/>
      <c r="D169" s="104"/>
      <c r="E169" s="104"/>
      <c r="L169" s="209"/>
      <c r="M169" s="96">
        <f>1/D143</f>
        <v>1.2391573729863693E-3</v>
      </c>
      <c r="N169" s="209"/>
      <c r="O169" s="209"/>
    </row>
    <row r="170" spans="2:27" x14ac:dyDescent="0.25">
      <c r="B170" s="105"/>
      <c r="C170" s="101"/>
      <c r="D170" s="104"/>
      <c r="E170" s="104"/>
      <c r="L170" s="209"/>
      <c r="M170" s="96">
        <f>1/D144</f>
        <v>1.2642225031605564E-3</v>
      </c>
      <c r="N170" s="209"/>
      <c r="O170" s="209"/>
    </row>
    <row r="171" spans="2:27" x14ac:dyDescent="0.25">
      <c r="B171" s="104"/>
      <c r="D171" s="101"/>
      <c r="E171" s="104"/>
      <c r="L171" s="104"/>
      <c r="M171" s="101"/>
      <c r="N171" s="104"/>
      <c r="O171" s="110"/>
    </row>
    <row r="172" spans="2:27" x14ac:dyDescent="0.25">
      <c r="L172" s="104"/>
      <c r="M172" s="101"/>
      <c r="N172" s="104"/>
      <c r="O172" s="104"/>
    </row>
    <row r="174" spans="2:27" x14ac:dyDescent="0.25">
      <c r="B174" s="123" t="s">
        <v>244</v>
      </c>
      <c r="C174" s="101"/>
      <c r="D174" s="106"/>
      <c r="E174" s="106"/>
    </row>
    <row r="175" spans="2:27" x14ac:dyDescent="0.25">
      <c r="B175" s="104"/>
      <c r="C175" s="101"/>
      <c r="D175" s="106"/>
      <c r="E175" s="106"/>
    </row>
    <row r="176" spans="2:27" x14ac:dyDescent="0.25">
      <c r="B176" s="100" t="s">
        <v>155</v>
      </c>
      <c r="D176" s="70" t="s">
        <v>12</v>
      </c>
      <c r="J176" t="s">
        <v>164</v>
      </c>
    </row>
    <row r="177" spans="2:19" x14ac:dyDescent="0.25">
      <c r="B177" s="70" t="s">
        <v>156</v>
      </c>
      <c r="C177" s="70" t="s">
        <v>157</v>
      </c>
      <c r="D177" t="s">
        <v>167</v>
      </c>
      <c r="J177" s="100" t="s">
        <v>160</v>
      </c>
    </row>
    <row r="178" spans="2:19" x14ac:dyDescent="0.25">
      <c r="B178" s="70">
        <v>1</v>
      </c>
      <c r="C178" s="70">
        <v>4</v>
      </c>
      <c r="D178">
        <f>R161^$C$16*(1/B5)^$C$17+S161^$C$16*(1/C5)^$C$17+T161^$C$16*(1/D5)^$C$17+V161^$C$16*(1/F5)^$C$17</f>
        <v>2.0510898986488388E-3</v>
      </c>
      <c r="J178" s="70" t="s">
        <v>156</v>
      </c>
      <c r="K178" s="70" t="s">
        <v>161</v>
      </c>
      <c r="L178" s="70">
        <v>1</v>
      </c>
      <c r="M178" s="70">
        <v>2</v>
      </c>
      <c r="N178" s="70">
        <v>3</v>
      </c>
      <c r="O178" s="70">
        <v>4</v>
      </c>
      <c r="P178" s="70">
        <v>5</v>
      </c>
      <c r="Q178" t="s">
        <v>163</v>
      </c>
      <c r="S178" t="s">
        <v>170</v>
      </c>
    </row>
    <row r="179" spans="2:19" x14ac:dyDescent="0.25">
      <c r="B179" s="70">
        <v>2</v>
      </c>
      <c r="C179" s="70">
        <v>1</v>
      </c>
      <c r="D179">
        <f>S158^$C$16*(1/C2)^$C$17+T158^$C$16*(1/D2)^$C$17+U158^$C$16*(1/E2)^$C$17+V158^$C$16*(1/F2)^$C$17</f>
        <v>3.6458426259938434E-3</v>
      </c>
      <c r="J179" s="70">
        <v>1</v>
      </c>
      <c r="K179" s="70">
        <f>C178</f>
        <v>4</v>
      </c>
      <c r="L179" s="70">
        <f>(R161^$C$16*(1/B5)^$C$17)/$D$178</f>
        <v>0.30689432216600171</v>
      </c>
      <c r="M179" s="70">
        <f>(S161^$C$16*(1/C5)^$C$17)/$D$178</f>
        <v>0.25034053950012947</v>
      </c>
      <c r="N179" s="70">
        <f>(T161^$C$16*(1/D5)^$C$17)/$D$178</f>
        <v>0.44276513833386882</v>
      </c>
      <c r="O179" s="95">
        <v>0</v>
      </c>
      <c r="P179" s="70">
        <f>(V161^$C$16*(1/F5)^$C$17)/$D$178</f>
        <v>0</v>
      </c>
      <c r="Q179">
        <f>SUM(L179)</f>
        <v>0.30689432216600171</v>
      </c>
      <c r="S179" s="70" t="s">
        <v>206</v>
      </c>
    </row>
    <row r="180" spans="2:19" x14ac:dyDescent="0.25">
      <c r="B180" s="70">
        <v>3</v>
      </c>
      <c r="C180" s="70">
        <v>3</v>
      </c>
      <c r="D180">
        <f>R160^$C$16*(1/B4)^$C$17+S160^$C$16*(1/C4)^$C$17+U160^$C$16*(1/E4)^$C$17+V160^$C$16*(1/F4)^$C$17</f>
        <v>2.0568819045843696E-3</v>
      </c>
      <c r="J180" s="70">
        <v>2</v>
      </c>
      <c r="K180" s="70">
        <f>C179</f>
        <v>1</v>
      </c>
      <c r="L180" s="95">
        <v>0</v>
      </c>
      <c r="M180" s="70">
        <f>(S158^$C$16*(1/C2)^$C$17)/$D$179</f>
        <v>0.21581291897435978</v>
      </c>
      <c r="N180" s="70">
        <f>(T158^$C$16*(1/D2)^$C$17)/$D$179</f>
        <v>0.12811366689997813</v>
      </c>
      <c r="O180" s="70">
        <f>(U158^$C$16*(1/E2)^$C$17)/$D$179</f>
        <v>0.17265359718475998</v>
      </c>
      <c r="P180" s="70">
        <f>(V158^$C$16*(1/F2)^$C$17)/$D$179</f>
        <v>0.48341981694090203</v>
      </c>
      <c r="Q180">
        <f>SUM(L180:O180)</f>
        <v>0.51658018305909792</v>
      </c>
      <c r="S180" s="70" t="s">
        <v>186</v>
      </c>
    </row>
    <row r="181" spans="2:19" x14ac:dyDescent="0.25">
      <c r="B181" s="70">
        <v>4</v>
      </c>
      <c r="C181" s="70">
        <v>5</v>
      </c>
      <c r="D181">
        <f>R162^$C$16*(1/B6)^$C$17+S162^$C$16*(1/C6)^$C$17+T162^$C$16*(1/D6)^$C$17+V162^$C$16*(1/E6)^$C$17</f>
        <v>3.3755037060412161E-3</v>
      </c>
      <c r="J181" s="70">
        <v>3</v>
      </c>
      <c r="K181" s="70">
        <f>C180</f>
        <v>3</v>
      </c>
      <c r="L181" s="70">
        <f>(R160^$C$16*(1/B4)^$C$17)/$D$180</f>
        <v>0.22708268603816578</v>
      </c>
      <c r="M181" s="70">
        <f>(S160^$C$16*(1/C4)^$C$17)/$D$180</f>
        <v>0.17094590118839073</v>
      </c>
      <c r="N181" s="95">
        <v>0</v>
      </c>
      <c r="O181" s="70">
        <f>(U160^$C$16*(1/E4)^$C$17)/$D$180</f>
        <v>0.44151834905366749</v>
      </c>
      <c r="P181" s="70">
        <f>(V160^$C$16*(1/F4)^$C$17)/$D$180</f>
        <v>0.16045306371977597</v>
      </c>
      <c r="Q181">
        <f>SUM(L181)</f>
        <v>0.22708268603816578</v>
      </c>
      <c r="S181" s="70" t="s">
        <v>199</v>
      </c>
    </row>
    <row r="182" spans="2:19" x14ac:dyDescent="0.25">
      <c r="B182" s="70">
        <v>5</v>
      </c>
      <c r="C182" s="70">
        <v>2</v>
      </c>
      <c r="D182">
        <f>R159^$C$16*(1/B3)^$C$17+T159^$C$16*(1/D3)^$C$17+U159^$C$16*(1/E3)^$C$17+V159^$C$16*(1/F3)^$C$17</f>
        <v>2.9349045497327657E-3</v>
      </c>
      <c r="J182" s="70">
        <v>4</v>
      </c>
      <c r="K182" s="70">
        <f>C181</f>
        <v>5</v>
      </c>
      <c r="L182" s="70">
        <f>(R162^$C$16*(1/B6)^$C$17)/$D$181</f>
        <v>0.52213616939567975</v>
      </c>
      <c r="M182" s="70">
        <f>(S162^$C$16*(1/C6)^$C$17)/$D$181</f>
        <v>0.38009086631763833</v>
      </c>
      <c r="N182" s="70">
        <f>(T162^$C$16*(1/D6)^$C$17)/$D$181</f>
        <v>9.7772964286681849E-2</v>
      </c>
      <c r="O182" s="70">
        <f>(U162^$C$16*(1/E6)^$C$17)/$D$181</f>
        <v>0</v>
      </c>
      <c r="P182" s="95">
        <v>0</v>
      </c>
      <c r="Q182">
        <f>SUM(L182:M182)</f>
        <v>0.90222703571331808</v>
      </c>
      <c r="S182" s="70" t="s">
        <v>173</v>
      </c>
    </row>
    <row r="183" spans="2:19" x14ac:dyDescent="0.25">
      <c r="J183" s="70">
        <v>5</v>
      </c>
      <c r="K183" s="70">
        <f>C182</f>
        <v>2</v>
      </c>
      <c r="L183" s="70">
        <f>(R159^$C$16*(1/B3)^$C$17)/$D$182</f>
        <v>0.26809046969126116</v>
      </c>
      <c r="M183" s="95">
        <v>0</v>
      </c>
      <c r="N183" s="70">
        <f>(T159^$C$16*(1/D3)^$C$17)/$D$182</f>
        <v>0.11980475850544595</v>
      </c>
      <c r="O183" s="70">
        <f>(U159^$C$16*(1/E3)^$C$17)/$D$182</f>
        <v>0.17495320310766824</v>
      </c>
      <c r="P183" s="70">
        <f>(V159^$C$16*(1/F3)^$C$17)/$D$182</f>
        <v>0.43715156869562471</v>
      </c>
      <c r="Q183">
        <f>SUM(L183:N183)</f>
        <v>0.38789522819670708</v>
      </c>
      <c r="S183" s="70" t="s">
        <v>153</v>
      </c>
    </row>
    <row r="186" spans="2:19" x14ac:dyDescent="0.25">
      <c r="J186" t="s">
        <v>165</v>
      </c>
    </row>
    <row r="187" spans="2:19" x14ac:dyDescent="0.25">
      <c r="J187" s="100" t="s">
        <v>160</v>
      </c>
    </row>
    <row r="188" spans="2:19" x14ac:dyDescent="0.25">
      <c r="J188" s="70" t="s">
        <v>156</v>
      </c>
      <c r="K188" s="70" t="s">
        <v>161</v>
      </c>
      <c r="L188" s="70">
        <v>1</v>
      </c>
      <c r="M188" s="70">
        <v>2</v>
      </c>
      <c r="N188" s="70">
        <v>3</v>
      </c>
      <c r="O188" s="70">
        <v>4</v>
      </c>
      <c r="P188" s="70">
        <v>5</v>
      </c>
      <c r="Q188" t="s">
        <v>163</v>
      </c>
    </row>
    <row r="189" spans="2:19" x14ac:dyDescent="0.25">
      <c r="J189" s="70">
        <v>1</v>
      </c>
      <c r="K189" s="78" t="str">
        <f>S179</f>
        <v>4,1</v>
      </c>
      <c r="L189" s="95">
        <v>0</v>
      </c>
      <c r="M189" s="70">
        <f>(S158^$C$16*(1/C2)^$C$17)/$D$179</f>
        <v>0.21581291897435978</v>
      </c>
      <c r="N189" s="70">
        <f>(T158^$C$16*(1/D2)^$C$17)/$D$179</f>
        <v>0.12811366689997813</v>
      </c>
      <c r="O189" s="95">
        <v>0</v>
      </c>
      <c r="P189" s="70">
        <f>(V158^$C$16*(1/F2)^$C$17)/$D$179</f>
        <v>0.48341981694090203</v>
      </c>
      <c r="Q189">
        <f>SUM(L189:M189)</f>
        <v>0.21581291897435978</v>
      </c>
      <c r="S189" s="70" t="s">
        <v>245</v>
      </c>
    </row>
    <row r="190" spans="2:19" x14ac:dyDescent="0.25">
      <c r="J190" s="70">
        <v>2</v>
      </c>
      <c r="K190" s="78" t="str">
        <f>S180</f>
        <v>1,4</v>
      </c>
      <c r="L190" s="95">
        <v>0</v>
      </c>
      <c r="M190" s="70">
        <f>(S161^$C$16*(1/C5)^$C$17)/$D$181</f>
        <v>0.152116838406086</v>
      </c>
      <c r="N190" s="70">
        <f>(T161^$C$16*(1/D5)^$C$17)/$D$181</f>
        <v>0.2690416547566265</v>
      </c>
      <c r="O190" s="95">
        <v>0</v>
      </c>
      <c r="P190" s="70">
        <f>(V161^$C$16*(1/F5)^$C$17)/$D$181</f>
        <v>0</v>
      </c>
      <c r="Q190">
        <f>SUM(L190:N190)</f>
        <v>0.42115849316271248</v>
      </c>
      <c r="S190" s="70" t="s">
        <v>246</v>
      </c>
    </row>
    <row r="191" spans="2:19" x14ac:dyDescent="0.25">
      <c r="J191" s="70">
        <v>3</v>
      </c>
      <c r="K191" s="78" t="str">
        <f>S181</f>
        <v>3,1</v>
      </c>
      <c r="L191" s="95">
        <v>0</v>
      </c>
      <c r="M191" s="70">
        <f>(S158^$C$16*(1/C2)^$C$17)/$D$179</f>
        <v>0.21581291897435978</v>
      </c>
      <c r="N191" s="95">
        <v>0</v>
      </c>
      <c r="O191" s="70">
        <f>(U158^$C$16*(1/E2)^$C$17)/$D$179</f>
        <v>0.17265359718475998</v>
      </c>
      <c r="P191" s="70">
        <f>(V158^$C$16*(1/F2)^$C$17)/$D$179</f>
        <v>0.48341981694090203</v>
      </c>
      <c r="Q191">
        <f>SUM(L191:O191)</f>
        <v>0.38846651615911976</v>
      </c>
      <c r="S191" s="70" t="s">
        <v>211</v>
      </c>
    </row>
    <row r="192" spans="2:19" x14ac:dyDescent="0.25">
      <c r="J192" s="70">
        <v>4</v>
      </c>
      <c r="K192" s="78" t="str">
        <f>S182</f>
        <v>5,2</v>
      </c>
      <c r="L192">
        <f>(R159^$C$16*(1/B3)^$C$17)/$D$182</f>
        <v>0.26809046969126116</v>
      </c>
      <c r="M192" s="95">
        <v>0</v>
      </c>
      <c r="N192">
        <f>(T159^$C$16*(1/D3)^$C$17)/$D$182</f>
        <v>0.11980475850544595</v>
      </c>
      <c r="O192">
        <f>(U159^$C$16*(1/E3)^$C$17)/$D$182</f>
        <v>0.17495320310766824</v>
      </c>
      <c r="P192" s="95">
        <v>0</v>
      </c>
      <c r="Q192">
        <f>SUM(L192)</f>
        <v>0.26809046969126116</v>
      </c>
      <c r="S192" s="70" t="s">
        <v>212</v>
      </c>
    </row>
    <row r="193" spans="10:27" x14ac:dyDescent="0.25">
      <c r="J193" s="70">
        <v>5</v>
      </c>
      <c r="K193" s="78" t="str">
        <f>S183</f>
        <v>2,3</v>
      </c>
      <c r="L193" s="96">
        <f>(R160^$C$16*(1/B4)^$C$17)/$D$180</f>
        <v>0.22708268603816578</v>
      </c>
      <c r="M193" s="95">
        <v>0</v>
      </c>
      <c r="N193" s="95">
        <v>0</v>
      </c>
      <c r="O193" s="96">
        <f>(U160^$C$16*(1/E4)^$C$17)/$D$180</f>
        <v>0.44151834905366749</v>
      </c>
      <c r="P193" s="96">
        <f>(V160^$C$16*(1/F4)^$C$17)/$D$180</f>
        <v>0.16045306371977597</v>
      </c>
      <c r="Q193">
        <f>SUM(L193)</f>
        <v>0.22708268603816578</v>
      </c>
      <c r="S193" s="70" t="s">
        <v>171</v>
      </c>
    </row>
    <row r="196" spans="10:27" x14ac:dyDescent="0.25">
      <c r="J196" t="s">
        <v>168</v>
      </c>
    </row>
    <row r="197" spans="10:27" x14ac:dyDescent="0.25">
      <c r="J197" s="100" t="s">
        <v>160</v>
      </c>
    </row>
    <row r="198" spans="10:27" x14ac:dyDescent="0.25">
      <c r="J198" s="70" t="s">
        <v>156</v>
      </c>
      <c r="K198" s="70" t="s">
        <v>161</v>
      </c>
      <c r="L198" s="70">
        <v>1</v>
      </c>
      <c r="M198" s="70">
        <v>2</v>
      </c>
      <c r="N198" s="70">
        <v>3</v>
      </c>
      <c r="O198" s="70">
        <v>4</v>
      </c>
      <c r="P198" s="70">
        <v>5</v>
      </c>
      <c r="Q198" t="s">
        <v>163</v>
      </c>
      <c r="V198" s="70" t="s">
        <v>162</v>
      </c>
      <c r="W198" s="70"/>
      <c r="X198" s="70" t="s">
        <v>164</v>
      </c>
      <c r="Y198" s="70" t="s">
        <v>165</v>
      </c>
      <c r="Z198" s="70" t="s">
        <v>168</v>
      </c>
      <c r="AA198" s="70" t="s">
        <v>169</v>
      </c>
    </row>
    <row r="199" spans="10:27" x14ac:dyDescent="0.25">
      <c r="J199" s="70">
        <v>1</v>
      </c>
      <c r="K199" s="78" t="str">
        <f>S189</f>
        <v>4,1,2</v>
      </c>
      <c r="L199" s="95">
        <v>0</v>
      </c>
      <c r="M199" s="95">
        <v>0</v>
      </c>
      <c r="N199" s="70">
        <f>(T159^$C$16*(1/D3)^$C$17)/$D$182</f>
        <v>0.11980475850544595</v>
      </c>
      <c r="O199" s="95">
        <v>0</v>
      </c>
      <c r="P199" s="70">
        <f>(V159^$C$16*(1/F3)^$C$17)/$D$182</f>
        <v>0.43715156869562471</v>
      </c>
      <c r="Q199">
        <f>SUM(L199:P199)</f>
        <v>0.55695632720107069</v>
      </c>
      <c r="S199" s="70" t="s">
        <v>247</v>
      </c>
      <c r="V199" s="70">
        <v>1</v>
      </c>
      <c r="W199" s="70">
        <f ca="1">RAND()</f>
        <v>0.67826020452603741</v>
      </c>
      <c r="X199" s="70">
        <v>0.55618827211716748</v>
      </c>
      <c r="Y199" s="70">
        <v>0.33321421752334834</v>
      </c>
      <c r="Z199" s="70">
        <v>0.86552392450780746</v>
      </c>
      <c r="AA199" s="70">
        <v>0.78651971375220042</v>
      </c>
    </row>
    <row r="200" spans="10:27" x14ac:dyDescent="0.25">
      <c r="J200" s="70">
        <v>2</v>
      </c>
      <c r="K200" s="78" t="str">
        <f>S190</f>
        <v>1,4,3</v>
      </c>
      <c r="L200" s="95">
        <v>0</v>
      </c>
      <c r="M200" s="96">
        <f>(S160^$C$16*(1/C4)^$C$17)/$D$180</f>
        <v>0.17094590118839073</v>
      </c>
      <c r="N200" s="95">
        <v>0</v>
      </c>
      <c r="O200" s="95">
        <v>0</v>
      </c>
      <c r="P200" s="96">
        <f>(V160^$C$16*(1/F4)^$C$17)/$D$180</f>
        <v>0.16045306371977597</v>
      </c>
      <c r="Q200">
        <f>SUM(L200:P200)</f>
        <v>0.33139896490816667</v>
      </c>
      <c r="S200" s="70" t="s">
        <v>248</v>
      </c>
      <c r="V200" s="70">
        <v>2</v>
      </c>
      <c r="W200" s="70">
        <f ca="1">RAND()</f>
        <v>0.96048104112793897</v>
      </c>
      <c r="X200" s="70">
        <v>0.75083129072329202</v>
      </c>
      <c r="Y200" s="70">
        <v>0.68628210388662614</v>
      </c>
      <c r="Z200" s="70">
        <v>0.74006338871081889</v>
      </c>
      <c r="AA200" s="70">
        <v>0.1951896625973768</v>
      </c>
    </row>
    <row r="201" spans="10:27" x14ac:dyDescent="0.25">
      <c r="J201" s="70">
        <v>3</v>
      </c>
      <c r="K201" s="78" t="str">
        <f>S191</f>
        <v>3,1,4</v>
      </c>
      <c r="L201" s="95">
        <v>0</v>
      </c>
      <c r="M201">
        <f>(S161^$C$16*(1/C5)^$C$17)/$D$178</f>
        <v>0.25034053950012947</v>
      </c>
      <c r="N201" s="95">
        <v>0</v>
      </c>
      <c r="O201" s="95">
        <v>0</v>
      </c>
      <c r="P201">
        <f>(V161^$C$16*(1/F5)^$C$17)/$D$178</f>
        <v>0</v>
      </c>
      <c r="Q201">
        <f>SUM(L201:M201)</f>
        <v>0.25034053950012947</v>
      </c>
      <c r="S201" s="70" t="s">
        <v>249</v>
      </c>
      <c r="V201" s="70">
        <v>3</v>
      </c>
      <c r="W201" s="70">
        <f ca="1">RAND()</f>
        <v>0.46096966618776147</v>
      </c>
      <c r="X201" s="70">
        <v>0.26572120142783417</v>
      </c>
      <c r="Y201" s="70">
        <v>0.61796887689923274</v>
      </c>
      <c r="Z201" s="70">
        <v>0.82630861235699904</v>
      </c>
      <c r="AA201" s="70">
        <v>0.6769460433017247</v>
      </c>
    </row>
    <row r="202" spans="10:27" x14ac:dyDescent="0.25">
      <c r="J202" s="70">
        <v>4</v>
      </c>
      <c r="K202" s="78" t="str">
        <f>S192</f>
        <v>5,2,1</v>
      </c>
      <c r="L202" s="95">
        <v>0</v>
      </c>
      <c r="M202" s="95">
        <v>0</v>
      </c>
      <c r="N202" s="70">
        <f>(T158^$C$16*(1/D2)^$C$17)/$D$179</f>
        <v>0.12811366689997813</v>
      </c>
      <c r="O202" s="70">
        <f>(U158^$C$16*(1/E2)^$C$17)/$D$179</f>
        <v>0.17265359718475998</v>
      </c>
      <c r="P202" s="95">
        <v>0</v>
      </c>
      <c r="Q202">
        <f>SUM(L202:O202)</f>
        <v>0.30076726408473808</v>
      </c>
      <c r="S202" s="70" t="s">
        <v>215</v>
      </c>
      <c r="V202" s="70">
        <v>4</v>
      </c>
      <c r="W202" s="70">
        <f ca="1">RAND()</f>
        <v>0.34899393156554648</v>
      </c>
      <c r="X202" s="70">
        <v>0.9777225592674379</v>
      </c>
      <c r="Y202" s="70">
        <v>0.36546658583972746</v>
      </c>
      <c r="Z202" s="70">
        <v>0.5948512591952031</v>
      </c>
      <c r="AA202" s="70">
        <v>0.88235611179682549</v>
      </c>
    </row>
    <row r="203" spans="10:27" x14ac:dyDescent="0.25">
      <c r="J203" s="70">
        <v>5</v>
      </c>
      <c r="K203" s="78" t="str">
        <f>S193</f>
        <v>2,3,1</v>
      </c>
      <c r="L203" s="95">
        <v>0</v>
      </c>
      <c r="M203" s="95">
        <v>0</v>
      </c>
      <c r="N203" s="95">
        <v>0</v>
      </c>
      <c r="O203" s="70">
        <f>(U158^$C$16*(1/E2)^$C$17)/$D$179</f>
        <v>0.17265359718475998</v>
      </c>
      <c r="P203" s="70">
        <f>(V158^$C$16*(1/F2)^$C$17)/$D$179</f>
        <v>0.48341981694090203</v>
      </c>
      <c r="Q203">
        <f>SUM(L203:P203)</f>
        <v>0.656073414125662</v>
      </c>
      <c r="S203" s="70" t="s">
        <v>250</v>
      </c>
      <c r="V203" s="70">
        <v>5</v>
      </c>
      <c r="W203" s="70">
        <f ca="1">RAND()</f>
        <v>0.15506534612868494</v>
      </c>
      <c r="X203" s="70">
        <v>0.4847849139191539</v>
      </c>
      <c r="Y203" s="70">
        <v>0.27101802208598491</v>
      </c>
      <c r="Z203" s="70">
        <v>0.7911360263347621</v>
      </c>
      <c r="AA203" s="70">
        <v>0.7358714759320707</v>
      </c>
    </row>
    <row r="206" spans="10:27" x14ac:dyDescent="0.25">
      <c r="J206" t="s">
        <v>169</v>
      </c>
    </row>
    <row r="207" spans="10:27" x14ac:dyDescent="0.25">
      <c r="J207" s="100" t="s">
        <v>160</v>
      </c>
    </row>
    <row r="208" spans="10:27" x14ac:dyDescent="0.25">
      <c r="J208" s="70" t="s">
        <v>156</v>
      </c>
      <c r="K208" s="70" t="s">
        <v>161</v>
      </c>
      <c r="L208" s="70">
        <v>1</v>
      </c>
      <c r="M208" s="70">
        <v>2</v>
      </c>
      <c r="N208" s="70">
        <v>3</v>
      </c>
      <c r="O208" s="70">
        <v>4</v>
      </c>
      <c r="P208" s="70">
        <v>5</v>
      </c>
      <c r="Q208" t="s">
        <v>163</v>
      </c>
    </row>
    <row r="209" spans="2:20" x14ac:dyDescent="0.25">
      <c r="J209" s="70">
        <v>1</v>
      </c>
      <c r="K209" s="78" t="str">
        <f>S199</f>
        <v>4,1,2,5</v>
      </c>
      <c r="L209" s="95">
        <v>0</v>
      </c>
      <c r="M209" s="95">
        <v>0</v>
      </c>
      <c r="N209" s="96">
        <f>(T162^$C$16*(1/D6)^$C$17)/$D$181</f>
        <v>9.7772964286681849E-2</v>
      </c>
      <c r="O209" s="95">
        <v>0</v>
      </c>
      <c r="P209" s="95">
        <v>0</v>
      </c>
      <c r="Q209">
        <f>SUM(L209:N209)</f>
        <v>9.7772964286681849E-2</v>
      </c>
      <c r="S209" s="70" t="s">
        <v>251</v>
      </c>
      <c r="T209" t="s">
        <v>325</v>
      </c>
    </row>
    <row r="210" spans="2:20" x14ac:dyDescent="0.25">
      <c r="J210" s="70">
        <v>2</v>
      </c>
      <c r="K210" s="78" t="str">
        <f>S200</f>
        <v>1,4,3,5</v>
      </c>
      <c r="L210" s="95">
        <v>0</v>
      </c>
      <c r="M210" s="96">
        <f>(S162^$C$16*(1/C6)^$C$17)/$D$181</f>
        <v>0.38009086631763833</v>
      </c>
      <c r="N210" s="95">
        <v>0</v>
      </c>
      <c r="O210" s="95">
        <v>0</v>
      </c>
      <c r="P210" s="95">
        <v>0</v>
      </c>
      <c r="Q210">
        <f>SUM(L210:M210)</f>
        <v>0.38009086631763833</v>
      </c>
      <c r="S210" s="70" t="s">
        <v>252</v>
      </c>
      <c r="T210" t="s">
        <v>326</v>
      </c>
    </row>
    <row r="211" spans="2:20" x14ac:dyDescent="0.25">
      <c r="J211" s="70">
        <v>3</v>
      </c>
      <c r="K211" s="78" t="str">
        <f>S201</f>
        <v>3,1,4,2</v>
      </c>
      <c r="L211" s="95">
        <v>0</v>
      </c>
      <c r="M211" s="95">
        <v>0</v>
      </c>
      <c r="N211" s="95">
        <v>0</v>
      </c>
      <c r="O211" s="95">
        <v>0</v>
      </c>
      <c r="P211" s="96">
        <f>(V159^$C$16*(1/F3)^$C$17)/$D$182</f>
        <v>0.43715156869562471</v>
      </c>
      <c r="Q211">
        <f>SUM(L211:P211)</f>
        <v>0.43715156869562471</v>
      </c>
      <c r="S211" s="70" t="s">
        <v>253</v>
      </c>
      <c r="T211" t="s">
        <v>327</v>
      </c>
    </row>
    <row r="212" spans="2:20" x14ac:dyDescent="0.25">
      <c r="J212" s="70">
        <v>4</v>
      </c>
      <c r="K212" s="78" t="str">
        <f>S202</f>
        <v>5,2,1,4</v>
      </c>
      <c r="L212" s="95">
        <v>0</v>
      </c>
      <c r="M212" s="95">
        <v>0</v>
      </c>
      <c r="N212" s="96">
        <f>(T161^$C$16*(1/D5)^$C$17)/$D$178</f>
        <v>0.44276513833386882</v>
      </c>
      <c r="O212" s="95">
        <v>0</v>
      </c>
      <c r="P212" s="95">
        <v>0</v>
      </c>
      <c r="Q212">
        <f>SUM(L212:N212)</f>
        <v>0.44276513833386882</v>
      </c>
      <c r="S212" s="70" t="s">
        <v>218</v>
      </c>
      <c r="T212" t="s">
        <v>328</v>
      </c>
    </row>
    <row r="213" spans="2:20" x14ac:dyDescent="0.25">
      <c r="J213" s="70">
        <v>5</v>
      </c>
      <c r="K213" s="78" t="str">
        <f>S203</f>
        <v>2,3,1,5</v>
      </c>
      <c r="L213" s="95">
        <v>0</v>
      </c>
      <c r="M213" s="95">
        <v>0</v>
      </c>
      <c r="N213" s="95">
        <v>0</v>
      </c>
      <c r="O213" s="96">
        <f>(U162^$C$16*(1/E6)^$C$17)/$D$181</f>
        <v>0</v>
      </c>
      <c r="P213" s="95">
        <v>0</v>
      </c>
      <c r="Q213">
        <f>SUM(L213:O213)</f>
        <v>0</v>
      </c>
      <c r="S213" s="70" t="s">
        <v>254</v>
      </c>
      <c r="T213" t="s">
        <v>329</v>
      </c>
    </row>
    <row r="216" spans="2:20" x14ac:dyDescent="0.25">
      <c r="B216" s="100" t="s">
        <v>183</v>
      </c>
    </row>
    <row r="217" spans="2:20" x14ac:dyDescent="0.25">
      <c r="B217" t="s">
        <v>156</v>
      </c>
      <c r="C217" t="s">
        <v>184</v>
      </c>
    </row>
    <row r="218" spans="2:20" x14ac:dyDescent="0.25">
      <c r="B218" s="95">
        <v>1</v>
      </c>
      <c r="C218" s="95" t="str">
        <f>T209</f>
        <v>4,1,2,5,3,4</v>
      </c>
      <c r="D218" s="95">
        <f>B5+C2+F3+D6+E4</f>
        <v>791</v>
      </c>
    </row>
    <row r="219" spans="2:20" x14ac:dyDescent="0.25">
      <c r="B219" s="95">
        <v>2</v>
      </c>
      <c r="C219" s="95" t="str">
        <f>T210</f>
        <v>1,4,3,5,2,1</v>
      </c>
      <c r="D219" s="95">
        <f>E2+D5+F4+C6+B3</f>
        <v>791</v>
      </c>
    </row>
    <row r="220" spans="2:20" x14ac:dyDescent="0.25">
      <c r="B220" s="70">
        <v>3</v>
      </c>
      <c r="C220" s="96" t="str">
        <f>T211</f>
        <v>3,1,4,2,5,3</v>
      </c>
      <c r="D220" s="96">
        <f>B4+E2+C5+F3+D6</f>
        <v>964</v>
      </c>
    </row>
    <row r="221" spans="2:20" x14ac:dyDescent="0.25">
      <c r="B221" s="95">
        <v>4</v>
      </c>
      <c r="C221" s="95" t="str">
        <f>T212</f>
        <v>5,2,1,4,3,5</v>
      </c>
      <c r="D221" s="95">
        <f>C6+B3+E2+D5+F4</f>
        <v>791</v>
      </c>
    </row>
    <row r="222" spans="2:20" x14ac:dyDescent="0.25">
      <c r="B222" s="70">
        <v>5</v>
      </c>
      <c r="C222" s="96" t="str">
        <f>T213</f>
        <v>2,3,1,5,4,2</v>
      </c>
      <c r="D222" s="96">
        <f>D3+B4+F2+E6+C5</f>
        <v>962</v>
      </c>
    </row>
    <row r="226" spans="2:27" x14ac:dyDescent="0.25">
      <c r="B226" s="100" t="s">
        <v>145</v>
      </c>
    </row>
    <row r="227" spans="2:27" x14ac:dyDescent="0.25">
      <c r="L227" s="94" t="s">
        <v>4</v>
      </c>
      <c r="M227" s="94" t="s">
        <v>235</v>
      </c>
      <c r="N227" s="94" t="s">
        <v>163</v>
      </c>
      <c r="O227" s="94" t="s">
        <v>150</v>
      </c>
    </row>
    <row r="228" spans="2:27" x14ac:dyDescent="0.25">
      <c r="L228" s="209" t="s">
        <v>152</v>
      </c>
      <c r="M228" s="70">
        <f>1/D218</f>
        <v>1.2642225031605564E-3</v>
      </c>
      <c r="N228" s="209">
        <f>SUM(M228:M229)</f>
        <v>2.5284450063211127E-3</v>
      </c>
      <c r="O228" s="209">
        <f>$C$231+N228</f>
        <v>0.10252844500632112</v>
      </c>
    </row>
    <row r="229" spans="2:27" x14ac:dyDescent="0.25">
      <c r="L229" s="209"/>
      <c r="M229" s="70">
        <f>1/D221</f>
        <v>1.2642225031605564E-3</v>
      </c>
      <c r="N229" s="209"/>
      <c r="O229" s="209"/>
    </row>
    <row r="230" spans="2:27" x14ac:dyDescent="0.25">
      <c r="L230" s="209" t="s">
        <v>185</v>
      </c>
      <c r="M230" s="96">
        <f>1/D220</f>
        <v>1.037344398340249E-3</v>
      </c>
      <c r="N230" s="209">
        <f>SUM(M230:M231)</f>
        <v>2.0768454378412883E-3</v>
      </c>
      <c r="O230" s="209">
        <f>$C$231+N230</f>
        <v>0.10207684543784129</v>
      </c>
    </row>
    <row r="231" spans="2:27" x14ac:dyDescent="0.25">
      <c r="B231" s="102" t="s">
        <v>234</v>
      </c>
      <c r="C231">
        <f>(1-$C$14)*$C$15</f>
        <v>0.1</v>
      </c>
      <c r="D231" s="102"/>
      <c r="E231" s="102"/>
      <c r="L231" s="209"/>
      <c r="M231" s="96">
        <f>1/D222</f>
        <v>1.0395010395010396E-3</v>
      </c>
      <c r="N231" s="209"/>
      <c r="O231" s="209"/>
    </row>
    <row r="232" spans="2:27" x14ac:dyDescent="0.25">
      <c r="B232" s="104"/>
      <c r="C232" s="101"/>
      <c r="D232" s="104"/>
      <c r="E232" s="104"/>
      <c r="L232" s="209" t="s">
        <v>186</v>
      </c>
      <c r="M232" s="96">
        <f>1/D218</f>
        <v>1.2642225031605564E-3</v>
      </c>
      <c r="N232" s="209">
        <f>SUM(M232:M235)</f>
        <v>4.8300119078219178E-3</v>
      </c>
      <c r="O232" s="209">
        <f>$C$231+N232</f>
        <v>0.10483001190782193</v>
      </c>
    </row>
    <row r="233" spans="2:27" x14ac:dyDescent="0.25">
      <c r="B233" s="104"/>
      <c r="C233" s="101"/>
      <c r="D233" s="104"/>
      <c r="E233" s="104"/>
      <c r="L233" s="209"/>
      <c r="M233" s="96">
        <f>1/D219</f>
        <v>1.2642225031605564E-3</v>
      </c>
      <c r="N233" s="209"/>
      <c r="O233" s="209"/>
      <c r="R233" t="s">
        <v>151</v>
      </c>
    </row>
    <row r="234" spans="2:27" x14ac:dyDescent="0.25">
      <c r="B234" s="104"/>
      <c r="C234" s="101"/>
      <c r="D234" s="104"/>
      <c r="E234" s="104"/>
      <c r="L234" s="209"/>
      <c r="M234" s="96">
        <f>1/D220</f>
        <v>1.037344398340249E-3</v>
      </c>
      <c r="N234" s="209"/>
      <c r="O234" s="209"/>
      <c r="Q234" s="54"/>
      <c r="R234" s="54">
        <v>1</v>
      </c>
      <c r="S234" s="54">
        <v>2</v>
      </c>
      <c r="T234" s="54">
        <v>3</v>
      </c>
      <c r="U234" s="54">
        <v>4</v>
      </c>
      <c r="V234" s="54">
        <v>5</v>
      </c>
      <c r="X234" s="70">
        <v>1</v>
      </c>
      <c r="Y234" s="96" t="str">
        <f>S209</f>
        <v>4,1,2,5,3</v>
      </c>
      <c r="Z234" s="95">
        <f>D218</f>
        <v>791</v>
      </c>
      <c r="AA234">
        <f>U236+R238+V235+T239</f>
        <v>0.40943530235198439</v>
      </c>
    </row>
    <row r="235" spans="2:27" x14ac:dyDescent="0.25">
      <c r="B235" s="104"/>
      <c r="C235" s="101"/>
      <c r="D235" s="104"/>
      <c r="E235" s="104"/>
      <c r="L235" s="209"/>
      <c r="M235" s="96">
        <f>1/D221</f>
        <v>1.2642225031605564E-3</v>
      </c>
      <c r="N235" s="209"/>
      <c r="O235" s="209"/>
      <c r="Q235" s="54">
        <v>1</v>
      </c>
      <c r="R235" s="54">
        <v>0</v>
      </c>
      <c r="S235" s="54">
        <f>O228</f>
        <v>0.10252844500632112</v>
      </c>
      <c r="T235" s="54">
        <f>O230</f>
        <v>0.10207684543784129</v>
      </c>
      <c r="U235" s="54">
        <f>O232</f>
        <v>0.10483001190782193</v>
      </c>
      <c r="V235" s="54">
        <f>O236</f>
        <v>0.10103950103950105</v>
      </c>
      <c r="X235" s="70">
        <v>2</v>
      </c>
      <c r="Y235" s="96" t="str">
        <f>S210</f>
        <v>1,4,3,5,2</v>
      </c>
      <c r="Z235" s="96">
        <f>D219</f>
        <v>791</v>
      </c>
      <c r="AA235">
        <f>T235+U237+V238+S239</f>
        <v>0.4104748033914854</v>
      </c>
    </row>
    <row r="236" spans="2:27" x14ac:dyDescent="0.25">
      <c r="B236" s="105"/>
      <c r="C236" s="101"/>
      <c r="D236" s="101"/>
      <c r="E236" s="101"/>
      <c r="L236" s="107" t="s">
        <v>187</v>
      </c>
      <c r="M236" s="96">
        <f>1/D222</f>
        <v>1.0395010395010396E-3</v>
      </c>
      <c r="N236" s="108">
        <f>SUM(M236:M236)</f>
        <v>1.0395010395010396E-3</v>
      </c>
      <c r="O236" s="107">
        <f>$C$231+N236</f>
        <v>0.10103950103950105</v>
      </c>
      <c r="Q236" s="54">
        <v>2</v>
      </c>
      <c r="R236" s="54">
        <f>O228</f>
        <v>0.10252844500632112</v>
      </c>
      <c r="S236" s="54">
        <v>0</v>
      </c>
      <c r="T236" s="54">
        <f>O237</f>
        <v>0.10103950103950105</v>
      </c>
      <c r="U236" s="54">
        <f>O238</f>
        <v>0.10103734439834025</v>
      </c>
      <c r="V236" s="54">
        <f>O239</f>
        <v>0.10483001190782193</v>
      </c>
      <c r="X236" s="70">
        <v>3</v>
      </c>
      <c r="Y236" s="96" t="str">
        <f>S211</f>
        <v>3,1,4,2,5</v>
      </c>
      <c r="Z236" s="96">
        <f>D220</f>
        <v>964</v>
      </c>
      <c r="AA236">
        <f>S238+R236+V235+T239</f>
        <v>0.40713373545048354</v>
      </c>
    </row>
    <row r="237" spans="2:27" x14ac:dyDescent="0.25">
      <c r="B237" s="104"/>
      <c r="C237" s="101"/>
      <c r="D237" s="106"/>
      <c r="E237" s="104"/>
      <c r="L237" s="107" t="s">
        <v>153</v>
      </c>
      <c r="M237" s="96">
        <f>1/D222</f>
        <v>1.0395010395010396E-3</v>
      </c>
      <c r="N237" s="108">
        <f>SUM(M237:M237)</f>
        <v>1.0395010395010396E-3</v>
      </c>
      <c r="O237" s="107">
        <f>$C$231+N237</f>
        <v>0.10103950103950105</v>
      </c>
      <c r="Q237" s="54">
        <v>3</v>
      </c>
      <c r="R237" s="54">
        <f>O230</f>
        <v>0.10207684543784129</v>
      </c>
      <c r="S237" s="54">
        <f>O237</f>
        <v>0.10103950103950105</v>
      </c>
      <c r="T237" s="54">
        <v>0</v>
      </c>
      <c r="U237" s="54">
        <f>O243</f>
        <v>0.10252844500632112</v>
      </c>
      <c r="V237" s="54">
        <f>O245</f>
        <v>0.10252844500632112</v>
      </c>
      <c r="X237" s="70">
        <v>4</v>
      </c>
      <c r="Y237" s="96" t="str">
        <f>S212</f>
        <v>5,2,1,4,3</v>
      </c>
      <c r="Z237" s="96">
        <f>D221</f>
        <v>791</v>
      </c>
      <c r="AA237">
        <f>R239+U235+S238+T236</f>
        <v>0.4079463583851643</v>
      </c>
    </row>
    <row r="238" spans="2:27" x14ac:dyDescent="0.25">
      <c r="B238" s="104"/>
      <c r="C238" s="101"/>
      <c r="D238" s="106"/>
      <c r="E238" s="104"/>
      <c r="L238" s="107" t="s">
        <v>188</v>
      </c>
      <c r="M238" s="96">
        <f>1/D220</f>
        <v>1.037344398340249E-3</v>
      </c>
      <c r="N238" s="108">
        <f>SUM(M238:M238)</f>
        <v>1.037344398340249E-3</v>
      </c>
      <c r="O238" s="107">
        <f>$C$231+N238</f>
        <v>0.10103734439834025</v>
      </c>
      <c r="Q238" s="54">
        <v>4</v>
      </c>
      <c r="R238" s="54">
        <f>O232</f>
        <v>0.10483001190782193</v>
      </c>
      <c r="S238" s="54">
        <f>O238</f>
        <v>0.10103734439834025</v>
      </c>
      <c r="T238" s="54">
        <f>O243</f>
        <v>0.10252844500632112</v>
      </c>
      <c r="U238" s="54">
        <v>0</v>
      </c>
      <c r="V238" s="54">
        <f>O247</f>
        <v>0.10103950103950105</v>
      </c>
      <c r="X238" s="70">
        <v>5</v>
      </c>
      <c r="Y238" s="96" t="str">
        <f>S213</f>
        <v>2,3,1,5,4</v>
      </c>
      <c r="Z238" s="95">
        <f>D222</f>
        <v>962</v>
      </c>
      <c r="AA238">
        <f>R237+U235+V238+S239</f>
        <v>0.41277637029298619</v>
      </c>
    </row>
    <row r="239" spans="2:27" x14ac:dyDescent="0.25">
      <c r="B239" s="104"/>
      <c r="C239" s="101"/>
      <c r="D239" s="106"/>
      <c r="E239" s="104"/>
      <c r="L239" s="209" t="s">
        <v>189</v>
      </c>
      <c r="M239" s="96">
        <f>1/D218</f>
        <v>1.2642225031605564E-3</v>
      </c>
      <c r="N239" s="210">
        <f>SUM(M239:M242)</f>
        <v>4.8300119078219178E-3</v>
      </c>
      <c r="O239" s="209">
        <f>$C$231+N239</f>
        <v>0.10483001190782193</v>
      </c>
      <c r="Q239" s="54">
        <v>5</v>
      </c>
      <c r="R239" s="54">
        <f>O236</f>
        <v>0.10103950103950105</v>
      </c>
      <c r="S239" s="54">
        <f>O239</f>
        <v>0.10483001190782193</v>
      </c>
      <c r="T239" s="54">
        <f>O245</f>
        <v>0.10252844500632112</v>
      </c>
      <c r="U239" s="54">
        <f>O247</f>
        <v>0.10103950103950105</v>
      </c>
      <c r="V239" s="54">
        <v>0</v>
      </c>
    </row>
    <row r="240" spans="2:27" x14ac:dyDescent="0.25">
      <c r="B240" s="104"/>
      <c r="C240" s="101"/>
      <c r="D240" s="106"/>
      <c r="E240" s="104"/>
      <c r="L240" s="209"/>
      <c r="M240" s="96">
        <f>1/D219</f>
        <v>1.2642225031605564E-3</v>
      </c>
      <c r="N240" s="210"/>
      <c r="O240" s="209"/>
    </row>
    <row r="241" spans="2:19" x14ac:dyDescent="0.25">
      <c r="B241" s="104"/>
      <c r="C241" s="101"/>
      <c r="D241" s="106"/>
      <c r="E241" s="106"/>
      <c r="L241" s="209"/>
      <c r="M241" s="96">
        <f>1/D220</f>
        <v>1.037344398340249E-3</v>
      </c>
      <c r="N241" s="210"/>
      <c r="O241" s="209"/>
    </row>
    <row r="242" spans="2:19" x14ac:dyDescent="0.25">
      <c r="B242" s="102"/>
      <c r="C242" s="102"/>
      <c r="D242" s="102"/>
      <c r="E242" s="102"/>
      <c r="L242" s="209"/>
      <c r="M242" s="96">
        <f>1/D221</f>
        <v>1.2642225031605564E-3</v>
      </c>
      <c r="N242" s="210"/>
      <c r="O242" s="209"/>
    </row>
    <row r="243" spans="2:19" x14ac:dyDescent="0.25">
      <c r="B243" s="105"/>
      <c r="C243" s="101"/>
      <c r="D243" s="104"/>
      <c r="E243" s="104"/>
      <c r="L243" s="209" t="s">
        <v>190</v>
      </c>
      <c r="M243" s="96">
        <f>1/D219</f>
        <v>1.2642225031605564E-3</v>
      </c>
      <c r="N243" s="209">
        <f>SUM(M243:M244)</f>
        <v>2.5284450063211127E-3</v>
      </c>
      <c r="O243" s="209">
        <f>$C$231+N243</f>
        <v>0.10252844500632112</v>
      </c>
    </row>
    <row r="244" spans="2:19" x14ac:dyDescent="0.25">
      <c r="B244" s="105"/>
      <c r="C244" s="101"/>
      <c r="D244" s="104"/>
      <c r="E244" s="104"/>
      <c r="L244" s="209"/>
      <c r="M244" s="96">
        <f>1/D221</f>
        <v>1.2642225031605564E-3</v>
      </c>
      <c r="N244" s="209"/>
      <c r="O244" s="209"/>
    </row>
    <row r="245" spans="2:19" x14ac:dyDescent="0.25">
      <c r="B245" s="105"/>
      <c r="C245" s="101"/>
      <c r="D245" s="104"/>
      <c r="E245" s="104"/>
      <c r="L245" s="209" t="s">
        <v>191</v>
      </c>
      <c r="M245" s="96">
        <f>1/D218</f>
        <v>1.2642225031605564E-3</v>
      </c>
      <c r="N245" s="209">
        <f>SUM(M245:M246)</f>
        <v>2.5284450063211127E-3</v>
      </c>
      <c r="O245" s="209">
        <f>$C$231+N245</f>
        <v>0.10252844500632112</v>
      </c>
    </row>
    <row r="246" spans="2:19" x14ac:dyDescent="0.25">
      <c r="B246" s="105"/>
      <c r="C246" s="101"/>
      <c r="D246" s="104"/>
      <c r="E246" s="104"/>
      <c r="L246" s="209"/>
      <c r="M246" s="96">
        <f>1/D219</f>
        <v>1.2642225031605564E-3</v>
      </c>
      <c r="N246" s="209"/>
      <c r="O246" s="209"/>
    </row>
    <row r="247" spans="2:19" x14ac:dyDescent="0.25">
      <c r="B247" s="105"/>
      <c r="C247" s="101"/>
      <c r="D247" s="104"/>
      <c r="E247" s="104"/>
      <c r="L247" s="107" t="s">
        <v>192</v>
      </c>
      <c r="M247" s="96">
        <f>1/D222</f>
        <v>1.0395010395010396E-3</v>
      </c>
      <c r="N247" s="107">
        <f>SUM(M247)</f>
        <v>1.0395010395010396E-3</v>
      </c>
      <c r="O247" s="107">
        <f>$C$231+N247</f>
        <v>0.10103950103950105</v>
      </c>
    </row>
    <row r="248" spans="2:19" x14ac:dyDescent="0.25">
      <c r="B248" s="104"/>
      <c r="D248" s="101"/>
      <c r="E248" s="104"/>
      <c r="N248" s="107"/>
      <c r="O248" s="107"/>
    </row>
    <row r="249" spans="2:19" x14ac:dyDescent="0.25">
      <c r="L249" s="104"/>
      <c r="M249" s="101"/>
      <c r="N249" s="104"/>
      <c r="O249" s="104"/>
    </row>
    <row r="251" spans="2:19" x14ac:dyDescent="0.25">
      <c r="B251" s="112" t="s">
        <v>255</v>
      </c>
      <c r="C251" s="101"/>
      <c r="D251" s="106"/>
      <c r="E251" s="106"/>
    </row>
    <row r="252" spans="2:19" x14ac:dyDescent="0.25">
      <c r="B252" s="104"/>
      <c r="C252" s="101"/>
      <c r="D252" s="106"/>
      <c r="E252" s="106"/>
    </row>
    <row r="253" spans="2:19" x14ac:dyDescent="0.25">
      <c r="B253" s="100" t="s">
        <v>155</v>
      </c>
      <c r="D253" s="70" t="s">
        <v>12</v>
      </c>
      <c r="J253" t="s">
        <v>164</v>
      </c>
    </row>
    <row r="254" spans="2:19" x14ac:dyDescent="0.25">
      <c r="B254" s="70" t="s">
        <v>156</v>
      </c>
      <c r="C254" s="70" t="s">
        <v>157</v>
      </c>
      <c r="D254" t="s">
        <v>167</v>
      </c>
      <c r="J254" s="100" t="s">
        <v>160</v>
      </c>
    </row>
    <row r="255" spans="2:19" x14ac:dyDescent="0.25">
      <c r="B255" s="70">
        <v>1</v>
      </c>
      <c r="C255" s="70">
        <v>2</v>
      </c>
      <c r="D255">
        <f>R236^$C$16*(1/B3)^$C$17+T236^$C$16*(1/D3)^$C$17+U236^$C$16*(1/E3)^$C$17+V236^$C$16*(1/F3)^$C$17</f>
        <v>2.9547782478012868E-3</v>
      </c>
      <c r="J255" s="70" t="s">
        <v>156</v>
      </c>
      <c r="K255" s="70" t="s">
        <v>161</v>
      </c>
      <c r="L255" s="70">
        <v>1</v>
      </c>
      <c r="M255" s="70">
        <v>2</v>
      </c>
      <c r="N255" s="70">
        <v>3</v>
      </c>
      <c r="O255" s="70">
        <v>4</v>
      </c>
      <c r="P255" s="70">
        <v>5</v>
      </c>
      <c r="Q255" t="s">
        <v>163</v>
      </c>
      <c r="S255" t="s">
        <v>170</v>
      </c>
    </row>
    <row r="256" spans="2:19" x14ac:dyDescent="0.25">
      <c r="B256" s="70">
        <v>2</v>
      </c>
      <c r="C256" s="70">
        <v>3</v>
      </c>
      <c r="D256">
        <f>R237^$C$16*(1/B4)^$C$17+S237^$C$16*(1/C4)^$C$17+U237^$C$16*(1/E4)^$C$17+V237^$C$16*(1/F4)^$C$17</f>
        <v>2.064521359969821E-3</v>
      </c>
      <c r="J256" s="70">
        <v>1</v>
      </c>
      <c r="K256" s="70">
        <f>C255</f>
        <v>2</v>
      </c>
      <c r="L256" s="70">
        <f>(R236^$C$16*(1/B3)^$C$17)/$D$255</f>
        <v>0.2628727365802368</v>
      </c>
      <c r="M256" s="95">
        <v>0</v>
      </c>
      <c r="N256" s="70">
        <f>(T236^$C$16*(1/D3)^$C$17)/$D$255</f>
        <v>0.11791479540275633</v>
      </c>
      <c r="O256" s="70">
        <f>(U236^$C$16*(1/E3)^$C$17)/$D$255</f>
        <v>0.17012219295633202</v>
      </c>
      <c r="P256" s="70">
        <f>(V236^$C$16*(1/F3)^$C$17)/$D$255</f>
        <v>0.44909027506067489</v>
      </c>
      <c r="Q256">
        <f>SUM(L256:O256)</f>
        <v>0.55090972493932511</v>
      </c>
      <c r="S256" s="70" t="s">
        <v>188</v>
      </c>
    </row>
    <row r="257" spans="2:19" x14ac:dyDescent="0.25">
      <c r="B257" s="70">
        <v>3</v>
      </c>
      <c r="C257" s="70">
        <v>4</v>
      </c>
      <c r="D257">
        <f>R238^$C$16*(1/B5)^$C$17+S238^$C$16*(1/C5)^$C$17+T238^$C$16*(1/D5)^$C$17+V238^$C$16*(1/F5)^$C$17</f>
        <v>2.5647197749996201E-3</v>
      </c>
      <c r="J257" s="70">
        <v>2</v>
      </c>
      <c r="K257" s="70">
        <f>C256</f>
        <v>3</v>
      </c>
      <c r="L257" s="96">
        <f>(R237^$C$16*(1/B4)^$C$17)/$D$256</f>
        <v>0.22784952411335185</v>
      </c>
      <c r="M257" s="96">
        <f>(S237^$C$16*(1/C4)^$C$17)/$D$256</f>
        <v>0.16876167004399345</v>
      </c>
      <c r="N257" s="95">
        <v>0</v>
      </c>
      <c r="O257" s="96">
        <f>(U237^$C$16*(1/E4)^$C$17)/$D$256</f>
        <v>0.43948751964020283</v>
      </c>
      <c r="P257" s="96">
        <f>(V237^$C$16*(1/F4)^$C$17)/$D$256</f>
        <v>0.1639012862024519</v>
      </c>
      <c r="Q257">
        <f>SUM(L257)</f>
        <v>0.22784952411335185</v>
      </c>
      <c r="S257" s="70" t="s">
        <v>199</v>
      </c>
    </row>
    <row r="258" spans="2:19" x14ac:dyDescent="0.25">
      <c r="B258" s="70">
        <v>4</v>
      </c>
      <c r="C258" s="70">
        <v>1</v>
      </c>
      <c r="D258">
        <f>S235^$C$16*(1/C2)^$C$17+T235^$C$16*(1/D2)^$C$17+U235^$C$16*(1/E2)^$C$17+V235^$C$16*(1/F2)^$C$17</f>
        <v>3.628398605810114E-3</v>
      </c>
      <c r="J258" s="70">
        <v>3</v>
      </c>
      <c r="K258" s="70">
        <f>C257</f>
        <v>4</v>
      </c>
      <c r="L258" s="70">
        <f>(R238^$C$16*(1/B5)^$C$17)/$D$257</f>
        <v>0.24923088904788274</v>
      </c>
      <c r="M258" s="70">
        <f>(S238^$C$16*(1/C5)^$C$17)/$D$257</f>
        <v>0.19599543003316905</v>
      </c>
      <c r="N258" s="70">
        <f>(T238^$C$16*(1/D5)^$C$17)/$D$257</f>
        <v>0.35377407722350074</v>
      </c>
      <c r="O258" s="95">
        <v>0</v>
      </c>
      <c r="P258" s="70">
        <f>(V238^$C$16*(1/F5)^$C$17)/$D$257</f>
        <v>0.20099960369544759</v>
      </c>
      <c r="Q258">
        <f>SUM(L258:N258)</f>
        <v>0.79900039630455255</v>
      </c>
      <c r="S258" s="70" t="s">
        <v>172</v>
      </c>
    </row>
    <row r="259" spans="2:19" x14ac:dyDescent="0.25">
      <c r="B259" s="70">
        <v>5</v>
      </c>
      <c r="C259" s="70">
        <v>5</v>
      </c>
      <c r="D259">
        <f>R239^$C$16*(1/B6)^$C$17+S239^$C$16*(1/C6)^$C$17+T239^$C$16*(1/D6)^$C$17+U239^$C$16*(1/E6)^$C$17</f>
        <v>3.9229079034546867E-3</v>
      </c>
      <c r="J259" s="70">
        <v>4</v>
      </c>
      <c r="K259" s="70">
        <f>C258</f>
        <v>1</v>
      </c>
      <c r="L259" s="95">
        <v>0</v>
      </c>
      <c r="M259" s="96">
        <f>(S235^$C$16*(1/C2)^$C$17)/$D$258</f>
        <v>0.21406982208170602</v>
      </c>
      <c r="N259" s="96">
        <f>(T235^$C$16*(1/D2)^$C$17)/$D$258</f>
        <v>0.12964402770900835</v>
      </c>
      <c r="O259" s="96">
        <f>(U235^$C$16*(1/E2)^$C$17)/$D$258</f>
        <v>0.17616790742292907</v>
      </c>
      <c r="P259" s="96">
        <f>(V235^$C$16*(1/F2)^$C$17)/$D$258</f>
        <v>0.48011824278635662</v>
      </c>
      <c r="Q259">
        <f>SUM(L259:O259)</f>
        <v>0.51988175721364349</v>
      </c>
      <c r="S259" s="70" t="s">
        <v>186</v>
      </c>
    </row>
    <row r="260" spans="2:19" x14ac:dyDescent="0.25">
      <c r="J260" s="70">
        <v>5</v>
      </c>
      <c r="K260" s="70">
        <f>C259</f>
        <v>5</v>
      </c>
      <c r="L260" s="70">
        <f>(R239^$C$16*(1/B6)^$C$17)/$D$259</f>
        <v>0.44407373449065229</v>
      </c>
      <c r="M260" s="70">
        <f>(S239^$C$16*(1/C6)^$C$17)/$D$259</f>
        <v>0.33825983395628462</v>
      </c>
      <c r="N260" s="70">
        <f>(T239^$C$16*(1/D6)^$C$17)/$D$259</f>
        <v>8.6256857060931363E-2</v>
      </c>
      <c r="O260" s="70">
        <f>(U239^$C$16*(1/E6)^$C$17)/$D$259</f>
        <v>0.13140957449213178</v>
      </c>
      <c r="P260" s="95">
        <v>0</v>
      </c>
      <c r="Q260">
        <f>SUM(L260:N260)</f>
        <v>0.86859042550786825</v>
      </c>
      <c r="S260" s="70" t="s">
        <v>256</v>
      </c>
    </row>
    <row r="263" spans="2:19" x14ac:dyDescent="0.25">
      <c r="J263" t="s">
        <v>165</v>
      </c>
    </row>
    <row r="264" spans="2:19" x14ac:dyDescent="0.25">
      <c r="J264" s="100" t="s">
        <v>160</v>
      </c>
    </row>
    <row r="265" spans="2:19" x14ac:dyDescent="0.25">
      <c r="J265" s="70" t="s">
        <v>156</v>
      </c>
      <c r="K265" s="70" t="s">
        <v>161</v>
      </c>
      <c r="L265" s="70">
        <v>1</v>
      </c>
      <c r="M265" s="70">
        <v>2</v>
      </c>
      <c r="N265" s="70">
        <v>3</v>
      </c>
      <c r="O265" s="70">
        <v>4</v>
      </c>
      <c r="P265" s="70">
        <v>5</v>
      </c>
      <c r="Q265" t="s">
        <v>163</v>
      </c>
    </row>
    <row r="266" spans="2:19" x14ac:dyDescent="0.25">
      <c r="J266" s="70">
        <v>1</v>
      </c>
      <c r="K266" s="78" t="str">
        <f>S256</f>
        <v>2,4</v>
      </c>
      <c r="L266" s="70">
        <f>(R238^$C$16*(1/B5)^$C$17)/$D$257</f>
        <v>0.24923088904788274</v>
      </c>
      <c r="M266" s="95">
        <v>0</v>
      </c>
      <c r="N266" s="70">
        <f>(T238^$C$16*(1/D5)^$C$17)/$D$257</f>
        <v>0.35377407722350074</v>
      </c>
      <c r="O266" s="95">
        <v>0</v>
      </c>
      <c r="P266" s="70">
        <f>(V238^$C$16*(1/F5)^$C$17)/$D$257</f>
        <v>0.20099960369544759</v>
      </c>
      <c r="Q266">
        <f>SUM(L266)</f>
        <v>0.24923088904788274</v>
      </c>
      <c r="S266" s="70" t="s">
        <v>222</v>
      </c>
    </row>
    <row r="267" spans="2:19" x14ac:dyDescent="0.25">
      <c r="J267" s="70">
        <v>2</v>
      </c>
      <c r="K267" s="78" t="str">
        <f>S257</f>
        <v>3,1</v>
      </c>
      <c r="L267" s="95">
        <v>0</v>
      </c>
      <c r="M267" s="70">
        <f>(S235^$C$16*(1/C2)^$C$17)/$D$258</f>
        <v>0.21406982208170602</v>
      </c>
      <c r="N267" s="95">
        <v>0</v>
      </c>
      <c r="O267" s="70">
        <f>(U235^$C$16*(1/E2)^$C$17)/$D$258</f>
        <v>0.17616790742292907</v>
      </c>
      <c r="P267" s="70">
        <f>(V235^$C$16*(1/F2)^$C$17)/$D$258</f>
        <v>0.48011824278635662</v>
      </c>
      <c r="Q267">
        <f>SUM(L267:M267)</f>
        <v>0.21406982208170602</v>
      </c>
      <c r="S267" s="70" t="s">
        <v>238</v>
      </c>
    </row>
    <row r="268" spans="2:19" x14ac:dyDescent="0.25">
      <c r="J268" s="70">
        <v>3</v>
      </c>
      <c r="K268" s="78" t="str">
        <f>S258</f>
        <v>4,3</v>
      </c>
      <c r="L268" s="95">
        <v>0</v>
      </c>
      <c r="M268" s="70">
        <f>(S237^$C$16*(1/C4)^$C$17)/$D$256</f>
        <v>0.16876167004399345</v>
      </c>
      <c r="N268" s="95">
        <v>0</v>
      </c>
      <c r="O268" s="70">
        <f>(U237^$C$16*(1/E4)^$C$17)/$D$256</f>
        <v>0.43948751964020283</v>
      </c>
      <c r="P268" s="70">
        <f>(V237^$C$16*(1/F4)^$C$17)/$D$256</f>
        <v>0.1639012862024519</v>
      </c>
      <c r="Q268">
        <f>SUM(L268:M268)</f>
        <v>0.16876167004399345</v>
      </c>
      <c r="S268" s="70" t="s">
        <v>257</v>
      </c>
    </row>
    <row r="269" spans="2:19" x14ac:dyDescent="0.25">
      <c r="J269" s="70">
        <v>4</v>
      </c>
      <c r="K269" s="78" t="str">
        <f>S259</f>
        <v>1,4</v>
      </c>
      <c r="L269" s="95">
        <v>0</v>
      </c>
      <c r="M269" s="70">
        <f>(S238^$C$16*(1/C5)^$C$17)/$D$257</f>
        <v>0.19599543003316905</v>
      </c>
      <c r="N269" s="70">
        <f>(T238^$C$16*(1/D5)^$C$17)/$D$257</f>
        <v>0.35377407722350074</v>
      </c>
      <c r="O269" s="95">
        <v>0</v>
      </c>
      <c r="P269" s="70">
        <f>(V238^$C$16*(1/F5)^$C$17)/$D$257</f>
        <v>0.20099960369544759</v>
      </c>
      <c r="Q269">
        <f>SUM(L269:N269)</f>
        <v>0.54976950725666973</v>
      </c>
      <c r="S269" s="70" t="s">
        <v>246</v>
      </c>
    </row>
    <row r="270" spans="2:19" x14ac:dyDescent="0.25">
      <c r="J270" s="70">
        <v>5</v>
      </c>
      <c r="K270" s="78" t="str">
        <f>S260</f>
        <v>5,3</v>
      </c>
      <c r="L270" s="70">
        <f>(R237^$C$16*(1/B4)^$C$17)/$D$256</f>
        <v>0.22784952411335185</v>
      </c>
      <c r="M270" s="70">
        <f>(S237^$C$16*(1/C4)^$C$17)/$D$256</f>
        <v>0.16876167004399345</v>
      </c>
      <c r="N270" s="95">
        <v>0</v>
      </c>
      <c r="O270" s="70">
        <f>(U237^$C$16*(1/E4)^$C$17)/$D$256</f>
        <v>0.43948751964020283</v>
      </c>
      <c r="P270" s="95">
        <v>0</v>
      </c>
      <c r="Q270">
        <f>SUM(L270:M270)</f>
        <v>0.3966111941573453</v>
      </c>
      <c r="S270" s="70" t="s">
        <v>258</v>
      </c>
    </row>
    <row r="273" spans="10:27" x14ac:dyDescent="0.25">
      <c r="J273" t="s">
        <v>168</v>
      </c>
    </row>
    <row r="274" spans="10:27" x14ac:dyDescent="0.25">
      <c r="J274" s="100" t="s">
        <v>160</v>
      </c>
    </row>
    <row r="275" spans="10:27" x14ac:dyDescent="0.25">
      <c r="J275" s="70" t="s">
        <v>156</v>
      </c>
      <c r="K275" s="70" t="s">
        <v>161</v>
      </c>
      <c r="L275" s="70">
        <v>1</v>
      </c>
      <c r="M275" s="70">
        <v>2</v>
      </c>
      <c r="N275" s="70">
        <v>3</v>
      </c>
      <c r="O275" s="70">
        <v>4</v>
      </c>
      <c r="P275" s="70">
        <v>5</v>
      </c>
      <c r="Q275" t="s">
        <v>163</v>
      </c>
      <c r="V275" s="70" t="s">
        <v>162</v>
      </c>
      <c r="W275" s="70"/>
      <c r="X275" s="70" t="s">
        <v>164</v>
      </c>
      <c r="Y275" s="70" t="s">
        <v>165</v>
      </c>
      <c r="Z275" s="70" t="s">
        <v>168</v>
      </c>
      <c r="AA275" s="70" t="s">
        <v>169</v>
      </c>
    </row>
    <row r="276" spans="10:27" x14ac:dyDescent="0.25">
      <c r="J276" s="70">
        <v>1</v>
      </c>
      <c r="K276" s="78" t="str">
        <f>S266</f>
        <v>2,4,1</v>
      </c>
      <c r="L276" s="95">
        <v>0</v>
      </c>
      <c r="M276" s="95">
        <v>0</v>
      </c>
      <c r="N276" s="70">
        <f>(T235^$C$16*(1/D2)^$C$17)/$D$258</f>
        <v>0.12964402770900835</v>
      </c>
      <c r="O276" s="95">
        <v>0</v>
      </c>
      <c r="P276" s="70">
        <f>(V235^$C$16*(1/F2)^$C$17)/$D$258</f>
        <v>0.48011824278635662</v>
      </c>
      <c r="Q276">
        <f>SUM(L276:N276)</f>
        <v>0.12964402770900835</v>
      </c>
      <c r="S276" s="70" t="s">
        <v>259</v>
      </c>
      <c r="V276" s="70">
        <v>1</v>
      </c>
      <c r="W276" s="70">
        <f ca="1">RAND()</f>
        <v>0.55048372418746294</v>
      </c>
      <c r="X276" s="70">
        <v>0.55243239176236236</v>
      </c>
      <c r="Y276" s="70">
        <v>0.33773739765911825</v>
      </c>
      <c r="Z276" s="70">
        <v>0.17228130009162745</v>
      </c>
      <c r="AA276" s="70">
        <v>0.46038291405378895</v>
      </c>
    </row>
    <row r="277" spans="10:27" x14ac:dyDescent="0.25">
      <c r="J277" s="70">
        <v>2</v>
      </c>
      <c r="K277" s="78" t="str">
        <f>S267</f>
        <v>3,1,2</v>
      </c>
      <c r="L277" s="95">
        <v>0</v>
      </c>
      <c r="M277" s="95">
        <v>0</v>
      </c>
      <c r="N277" s="95">
        <v>0</v>
      </c>
      <c r="O277" s="70">
        <f>(U236^$C$16*(1/E3)^$C$17)/$D$255</f>
        <v>0.17012219295633202</v>
      </c>
      <c r="P277" s="70">
        <f>(V236^$C$16*(1/F3)^$C$17)/$D$255</f>
        <v>0.44909027506067489</v>
      </c>
      <c r="Q277">
        <f>SUM(L277:P277)</f>
        <v>0.61921246801700691</v>
      </c>
      <c r="S277" s="70" t="s">
        <v>260</v>
      </c>
      <c r="V277" s="70">
        <v>2</v>
      </c>
      <c r="W277" s="70">
        <f ca="1">RAND()</f>
        <v>0.3119903930204061</v>
      </c>
      <c r="X277" s="70">
        <v>0.24693839960082309</v>
      </c>
      <c r="Y277" s="70">
        <v>0.32477033999255167</v>
      </c>
      <c r="Z277" s="70">
        <v>0.92883867917901186</v>
      </c>
      <c r="AA277" s="70">
        <v>0.88787001481723871</v>
      </c>
    </row>
    <row r="278" spans="10:27" x14ac:dyDescent="0.25">
      <c r="J278" s="70">
        <v>3</v>
      </c>
      <c r="K278" s="78" t="str">
        <f>S268</f>
        <v>4,3,2</v>
      </c>
      <c r="L278" s="70">
        <f>(R236^$C$16*(1/B3)^$C$17)/$D$255</f>
        <v>0.2628727365802368</v>
      </c>
      <c r="M278" s="95">
        <v>0</v>
      </c>
      <c r="N278" s="95">
        <v>0</v>
      </c>
      <c r="O278" s="95">
        <v>0</v>
      </c>
      <c r="P278" s="70">
        <f>(V236^$C$16*(1/F3)^$C$17)/$D$255</f>
        <v>0.44909027506067489</v>
      </c>
      <c r="Q278">
        <f>SUM(L278)</f>
        <v>0.2628727365802368</v>
      </c>
      <c r="S278" s="70" t="s">
        <v>261</v>
      </c>
      <c r="V278" s="70">
        <v>3</v>
      </c>
      <c r="W278" s="70">
        <f ca="1">RAND()</f>
        <v>0.69350739300223829</v>
      </c>
      <c r="X278" s="70">
        <v>0.80043894199458421</v>
      </c>
      <c r="Y278" s="70">
        <v>0.22567185708125881</v>
      </c>
      <c r="Z278" s="70">
        <v>0.69477023238280677</v>
      </c>
      <c r="AA278" s="70">
        <v>0.11264829832057532</v>
      </c>
    </row>
    <row r="279" spans="10:27" x14ac:dyDescent="0.25">
      <c r="J279" s="70">
        <v>4</v>
      </c>
      <c r="K279" s="78" t="str">
        <f>S269</f>
        <v>1,4,3</v>
      </c>
      <c r="L279" s="95">
        <v>0</v>
      </c>
      <c r="M279" s="70">
        <f>(S237^$C$16*(1/C4)^$C$17)/$D$256</f>
        <v>0.16876167004399345</v>
      </c>
      <c r="N279" s="95">
        <v>0</v>
      </c>
      <c r="O279" s="95">
        <v>0</v>
      </c>
      <c r="P279" s="70">
        <f>(V237^$C$16*(1/F4)^$C$17)/$D$256</f>
        <v>0.1639012862024519</v>
      </c>
      <c r="Q279">
        <f>SUM(L279:P279)</f>
        <v>0.33266295624644537</v>
      </c>
      <c r="S279" s="70" t="s">
        <v>248</v>
      </c>
      <c r="V279" s="70">
        <v>4</v>
      </c>
      <c r="W279" s="70">
        <f ca="1">RAND()</f>
        <v>0.57128595361130396</v>
      </c>
      <c r="X279" s="70">
        <v>0.85367688387103124</v>
      </c>
      <c r="Y279" s="70">
        <v>0.60639946522370403</v>
      </c>
      <c r="Z279" s="70">
        <v>0.77687350541837996</v>
      </c>
      <c r="AA279" s="70">
        <v>0.16680373805624849</v>
      </c>
    </row>
    <row r="280" spans="10:27" x14ac:dyDescent="0.25">
      <c r="J280" s="70">
        <v>5</v>
      </c>
      <c r="K280" s="78" t="str">
        <f>S270</f>
        <v>5,3,2</v>
      </c>
      <c r="L280" s="70">
        <f>(R236^$C$16*(1/B3)^$C$17)/$D$255</f>
        <v>0.2628727365802368</v>
      </c>
      <c r="M280" s="95">
        <v>0</v>
      </c>
      <c r="N280" s="95">
        <v>0</v>
      </c>
      <c r="O280" s="70">
        <f>(U236^$C$16*(1/E3)^$C$17)/$D$255</f>
        <v>0.17012219295633202</v>
      </c>
      <c r="P280" s="95">
        <v>0</v>
      </c>
      <c r="Q280">
        <f>SUM(L280)</f>
        <v>0.2628727365802368</v>
      </c>
      <c r="S280" s="70" t="s">
        <v>262</v>
      </c>
      <c r="V280" s="70">
        <v>5</v>
      </c>
      <c r="W280" s="70">
        <f ca="1">RAND()</f>
        <v>4.7950324126101229E-2</v>
      </c>
      <c r="X280" s="70">
        <v>0.95412815277823593</v>
      </c>
      <c r="Y280" s="70">
        <v>0.82387607880028713</v>
      </c>
      <c r="Z280" s="70">
        <v>0.29898772608149737</v>
      </c>
      <c r="AA280" s="70">
        <v>0.83705475091664605</v>
      </c>
    </row>
    <row r="283" spans="10:27" x14ac:dyDescent="0.25">
      <c r="J283" t="s">
        <v>169</v>
      </c>
    </row>
    <row r="284" spans="10:27" x14ac:dyDescent="0.25">
      <c r="J284" s="100" t="s">
        <v>160</v>
      </c>
    </row>
    <row r="285" spans="10:27" x14ac:dyDescent="0.25">
      <c r="J285" s="70" t="s">
        <v>156</v>
      </c>
      <c r="K285" s="70" t="s">
        <v>161</v>
      </c>
      <c r="L285" s="70">
        <v>1</v>
      </c>
      <c r="M285" s="70">
        <v>2</v>
      </c>
      <c r="N285" s="70">
        <v>3</v>
      </c>
      <c r="O285" s="70">
        <v>4</v>
      </c>
      <c r="P285" s="70">
        <v>5</v>
      </c>
      <c r="Q285" t="s">
        <v>163</v>
      </c>
    </row>
    <row r="286" spans="10:27" x14ac:dyDescent="0.25">
      <c r="J286" s="70">
        <v>1</v>
      </c>
      <c r="K286" s="78" t="str">
        <f>S276</f>
        <v>2,4,1,3</v>
      </c>
      <c r="L286" s="95">
        <v>0</v>
      </c>
      <c r="M286" s="95">
        <v>0</v>
      </c>
      <c r="N286" s="95">
        <v>0</v>
      </c>
      <c r="O286" s="95">
        <v>0</v>
      </c>
      <c r="P286" s="96">
        <f>(V237^$C$16*(1/F4)^$C$17)/$D$256</f>
        <v>0.1639012862024519</v>
      </c>
      <c r="Q286">
        <f>SUM(L286:P286)</f>
        <v>0.1639012862024519</v>
      </c>
      <c r="S286" s="70" t="s">
        <v>263</v>
      </c>
      <c r="T286" t="s">
        <v>330</v>
      </c>
    </row>
    <row r="287" spans="10:27" x14ac:dyDescent="0.25">
      <c r="J287" s="70">
        <v>2</v>
      </c>
      <c r="K287" s="78" t="str">
        <f>S277</f>
        <v>3,1,2,5</v>
      </c>
      <c r="L287" s="95">
        <v>0</v>
      </c>
      <c r="M287" s="95">
        <v>0</v>
      </c>
      <c r="N287" s="95">
        <v>0</v>
      </c>
      <c r="O287" s="96">
        <f>(U239^$C$16*(1/E6)^$C$17)/$D$259</f>
        <v>0.13140957449213178</v>
      </c>
      <c r="P287" s="95">
        <v>0</v>
      </c>
      <c r="Q287">
        <f>SUM(L287:O287)</f>
        <v>0.13140957449213178</v>
      </c>
      <c r="S287" s="70" t="s">
        <v>264</v>
      </c>
      <c r="T287" t="s">
        <v>331</v>
      </c>
    </row>
    <row r="288" spans="10:27" x14ac:dyDescent="0.25">
      <c r="J288" s="70">
        <v>3</v>
      </c>
      <c r="K288" s="78" t="str">
        <f>S278</f>
        <v>4,3,2,1</v>
      </c>
      <c r="L288" s="95">
        <v>0</v>
      </c>
      <c r="M288" s="95">
        <v>0</v>
      </c>
      <c r="N288" s="95">
        <v>0</v>
      </c>
      <c r="O288" s="95">
        <v>0</v>
      </c>
      <c r="P288" s="96">
        <f>(V235^$C$16*(1/F2)^$C$17)/$D$258</f>
        <v>0.48011824278635662</v>
      </c>
      <c r="Q288">
        <f>SUM(L288:P288)</f>
        <v>0.48011824278635662</v>
      </c>
      <c r="S288" s="70" t="s">
        <v>265</v>
      </c>
      <c r="T288" t="s">
        <v>332</v>
      </c>
    </row>
    <row r="289" spans="2:20" x14ac:dyDescent="0.25">
      <c r="J289" s="70">
        <v>4</v>
      </c>
      <c r="K289" s="78" t="str">
        <f>S279</f>
        <v>1,4,3,5</v>
      </c>
      <c r="L289" s="95">
        <v>0</v>
      </c>
      <c r="M289" s="96">
        <f>(S239^$C$16*(1/C6)^$C$17)/$D$259</f>
        <v>0.33825983395628462</v>
      </c>
      <c r="N289" s="95">
        <v>0</v>
      </c>
      <c r="O289" s="95">
        <v>0</v>
      </c>
      <c r="P289" s="95">
        <v>0</v>
      </c>
      <c r="Q289">
        <f>SUM(L289:M289)</f>
        <v>0.33825983395628462</v>
      </c>
      <c r="S289" s="70" t="s">
        <v>252</v>
      </c>
      <c r="T289" t="s">
        <v>326</v>
      </c>
    </row>
    <row r="290" spans="2:20" x14ac:dyDescent="0.25">
      <c r="J290" s="70">
        <v>5</v>
      </c>
      <c r="K290" s="78" t="str">
        <f>S280</f>
        <v>5,3,2,1</v>
      </c>
      <c r="L290" s="95">
        <v>0</v>
      </c>
      <c r="M290" s="95">
        <v>0</v>
      </c>
      <c r="N290" s="95">
        <v>0</v>
      </c>
      <c r="O290" s="96">
        <f>(U235^$C$16*(1/E2)^$C$17)/$D$258</f>
        <v>0.17616790742292907</v>
      </c>
      <c r="P290" s="95">
        <v>0</v>
      </c>
      <c r="Q290">
        <f>SUM(L290:O290)</f>
        <v>0.17616790742292907</v>
      </c>
      <c r="S290" s="70" t="s">
        <v>266</v>
      </c>
      <c r="T290" t="s">
        <v>333</v>
      </c>
    </row>
    <row r="293" spans="2:20" x14ac:dyDescent="0.25">
      <c r="B293" s="100" t="s">
        <v>183</v>
      </c>
    </row>
    <row r="294" spans="2:20" x14ac:dyDescent="0.25">
      <c r="B294" t="s">
        <v>156</v>
      </c>
      <c r="C294" t="s">
        <v>184</v>
      </c>
    </row>
    <row r="295" spans="2:20" x14ac:dyDescent="0.25">
      <c r="B295" s="70">
        <v>1</v>
      </c>
      <c r="C295" s="96" t="str">
        <f>T286</f>
        <v>2,4,1,3,5,2</v>
      </c>
      <c r="D295" s="96">
        <f>E3+B5+D2+F4+C6</f>
        <v>964</v>
      </c>
    </row>
    <row r="296" spans="2:20" x14ac:dyDescent="0.25">
      <c r="B296" s="95">
        <v>2</v>
      </c>
      <c r="C296" s="95" t="str">
        <f>T287</f>
        <v>3,1,2,5,4,3</v>
      </c>
      <c r="D296" s="95">
        <f>B4+C2+F3+E6+D5</f>
        <v>737</v>
      </c>
    </row>
    <row r="297" spans="2:20" x14ac:dyDescent="0.25">
      <c r="B297" s="70">
        <v>3</v>
      </c>
      <c r="C297" s="96" t="str">
        <f>T288</f>
        <v>4,3,2,1,5,4</v>
      </c>
      <c r="D297" s="96">
        <f>D5+C4+B3+F2+E6</f>
        <v>789</v>
      </c>
    </row>
    <row r="298" spans="2:20" x14ac:dyDescent="0.25">
      <c r="B298" s="70">
        <v>4</v>
      </c>
      <c r="C298" s="96" t="str">
        <f>T289</f>
        <v>1,4,3,5,2,1</v>
      </c>
      <c r="D298" s="96">
        <f>E2+D5+F4+C6+B3</f>
        <v>791</v>
      </c>
    </row>
    <row r="299" spans="2:20" x14ac:dyDescent="0.25">
      <c r="B299" s="70">
        <v>5</v>
      </c>
      <c r="C299" s="96" t="str">
        <f>T290</f>
        <v>5,3,2,1,4,5</v>
      </c>
      <c r="D299" s="96">
        <f>D6+C4+B3+E2+F5</f>
        <v>1085</v>
      </c>
    </row>
    <row r="303" spans="2:20" x14ac:dyDescent="0.25">
      <c r="B303" s="100" t="s">
        <v>145</v>
      </c>
    </row>
    <row r="304" spans="2:20" x14ac:dyDescent="0.25">
      <c r="L304" s="94" t="s">
        <v>4</v>
      </c>
      <c r="M304" s="94" t="s">
        <v>235</v>
      </c>
      <c r="N304" s="94" t="s">
        <v>163</v>
      </c>
      <c r="O304" s="94" t="s">
        <v>150</v>
      </c>
    </row>
    <row r="305" spans="2:27" x14ac:dyDescent="0.25">
      <c r="L305" s="107" t="s">
        <v>152</v>
      </c>
      <c r="M305" s="70">
        <f>1/D296</f>
        <v>1.3568521031207597E-3</v>
      </c>
      <c r="N305" s="107">
        <f>SUM(M305:M307)</f>
        <v>3.545938212236306E-3</v>
      </c>
      <c r="O305" s="107">
        <f>$C$308+N305</f>
        <v>0.10354593821223632</v>
      </c>
    </row>
    <row r="306" spans="2:27" x14ac:dyDescent="0.25">
      <c r="L306" s="107"/>
      <c r="M306" s="70">
        <f>1/D297</f>
        <v>1.2674271229404308E-3</v>
      </c>
      <c r="N306" s="107"/>
      <c r="O306" s="107"/>
    </row>
    <row r="307" spans="2:27" x14ac:dyDescent="0.25">
      <c r="L307" s="70"/>
      <c r="M307" s="70">
        <f>1/D299</f>
        <v>9.2165898617511521E-4</v>
      </c>
      <c r="N307" s="70"/>
      <c r="O307" s="70"/>
    </row>
    <row r="308" spans="2:27" x14ac:dyDescent="0.25">
      <c r="B308" s="102" t="s">
        <v>234</v>
      </c>
      <c r="C308">
        <f>(1-$C$14)*$C$15</f>
        <v>0.1</v>
      </c>
      <c r="D308" s="102"/>
      <c r="E308" s="102"/>
      <c r="L308" s="107" t="s">
        <v>185</v>
      </c>
      <c r="M308" s="96">
        <f>1/D295</f>
        <v>1.037344398340249E-3</v>
      </c>
      <c r="N308" s="107">
        <f>SUM(M308:M309)</f>
        <v>2.3941965014610085E-3</v>
      </c>
      <c r="O308" s="107">
        <f>$C$308+N308</f>
        <v>0.10239419650146102</v>
      </c>
    </row>
    <row r="309" spans="2:27" x14ac:dyDescent="0.25">
      <c r="B309" s="104"/>
      <c r="C309" s="101"/>
      <c r="D309" s="104"/>
      <c r="E309" s="104"/>
      <c r="L309" s="107"/>
      <c r="M309" s="96">
        <f>1/D296</f>
        <v>1.3568521031207597E-3</v>
      </c>
      <c r="N309" s="107"/>
      <c r="O309" s="107"/>
    </row>
    <row r="310" spans="2:27" x14ac:dyDescent="0.25">
      <c r="B310" s="104"/>
      <c r="C310" s="101"/>
      <c r="D310" s="104"/>
      <c r="E310" s="104"/>
      <c r="L310" s="107" t="s">
        <v>186</v>
      </c>
      <c r="M310" s="96">
        <f>1/D295</f>
        <v>1.037344398340249E-3</v>
      </c>
      <c r="N310" s="107">
        <f>SUM(M310:M312)</f>
        <v>3.2232258876759203E-3</v>
      </c>
      <c r="O310" s="107">
        <f>$C$308+N310</f>
        <v>0.10322322588767592</v>
      </c>
      <c r="R310" t="s">
        <v>151</v>
      </c>
      <c r="Z310" s="38"/>
    </row>
    <row r="311" spans="2:27" x14ac:dyDescent="0.25">
      <c r="B311" s="104"/>
      <c r="C311" s="101"/>
      <c r="D311" s="104"/>
      <c r="E311" s="104"/>
      <c r="L311" s="107"/>
      <c r="M311" s="96">
        <f>1/D298</f>
        <v>1.2642225031605564E-3</v>
      </c>
      <c r="N311" s="107"/>
      <c r="O311" s="107"/>
      <c r="Q311" s="54"/>
      <c r="R311" s="54">
        <v>1</v>
      </c>
      <c r="S311" s="54">
        <v>2</v>
      </c>
      <c r="T311" s="54">
        <v>3</v>
      </c>
      <c r="U311" s="54">
        <v>4</v>
      </c>
      <c r="V311" s="54">
        <v>5</v>
      </c>
      <c r="X311" s="70">
        <v>1</v>
      </c>
      <c r="Y311" s="96" t="str">
        <f>S286</f>
        <v>2,4,1,3,5</v>
      </c>
      <c r="Z311" s="96">
        <f>D295</f>
        <v>964</v>
      </c>
      <c r="AA311">
        <f>U313+R315+V312+T316</f>
        <v>0.40875122329663255</v>
      </c>
    </row>
    <row r="312" spans="2:27" x14ac:dyDescent="0.25">
      <c r="B312" s="104"/>
      <c r="C312" s="101"/>
      <c r="D312" s="104"/>
      <c r="E312" s="104"/>
      <c r="L312" s="107"/>
      <c r="M312" s="96">
        <f>1/D299</f>
        <v>9.2165898617511521E-4</v>
      </c>
      <c r="N312" s="107"/>
      <c r="O312" s="107"/>
      <c r="Q312" s="54">
        <v>1</v>
      </c>
      <c r="R312" s="54">
        <v>0</v>
      </c>
      <c r="S312" s="54">
        <f>O305</f>
        <v>0.10354593821223632</v>
      </c>
      <c r="T312" s="54">
        <f>O308</f>
        <v>0.10239419650146102</v>
      </c>
      <c r="U312" s="54">
        <f>O310</f>
        <v>0.10322322588767592</v>
      </c>
      <c r="V312" s="54">
        <f>O313</f>
        <v>0.10126742712294044</v>
      </c>
      <c r="X312" s="70">
        <v>2</v>
      </c>
      <c r="Y312" s="96" t="str">
        <f>S287</f>
        <v>3,1,2,5,4</v>
      </c>
      <c r="Z312" s="96">
        <f>D296</f>
        <v>737</v>
      </c>
      <c r="AA312">
        <f>T312+U314+V315+S316</f>
        <v>0.40890377283696411</v>
      </c>
    </row>
    <row r="313" spans="2:27" x14ac:dyDescent="0.25">
      <c r="B313" s="105"/>
      <c r="C313" s="101"/>
      <c r="D313" s="101"/>
      <c r="E313" s="101"/>
      <c r="L313" s="107" t="s">
        <v>187</v>
      </c>
      <c r="M313" s="96">
        <f>1/D297</f>
        <v>1.2674271229404308E-3</v>
      </c>
      <c r="N313" s="108">
        <f>SUM(M313:M313)</f>
        <v>1.2674271229404308E-3</v>
      </c>
      <c r="O313" s="107">
        <f>$C$231+N313</f>
        <v>0.10126742712294044</v>
      </c>
      <c r="Q313" s="54">
        <v>2</v>
      </c>
      <c r="R313" s="54">
        <f>O305</f>
        <v>0.10354593821223632</v>
      </c>
      <c r="S313" s="54">
        <v>0</v>
      </c>
      <c r="T313" s="54">
        <f>O314</f>
        <v>0.10218908610911555</v>
      </c>
      <c r="U313" s="54">
        <f>O316</f>
        <v>0.10103734439834025</v>
      </c>
      <c r="V313" s="54">
        <f>O317</f>
        <v>0.10262107460628132</v>
      </c>
      <c r="X313" s="70">
        <v>3</v>
      </c>
      <c r="Y313" s="96" t="str">
        <f>S288</f>
        <v>4,3,2,1,5</v>
      </c>
      <c r="Z313" s="96">
        <f>D297</f>
        <v>789</v>
      </c>
      <c r="AA313">
        <f>S315+R313+V312+T316</f>
        <v>0.40907393562119293</v>
      </c>
    </row>
    <row r="314" spans="2:27" x14ac:dyDescent="0.25">
      <c r="B314" s="104"/>
      <c r="C314" s="101"/>
      <c r="D314" s="106"/>
      <c r="E314" s="104"/>
      <c r="L314" s="107" t="s">
        <v>153</v>
      </c>
      <c r="M314" s="96">
        <f>1/D297</f>
        <v>1.2674271229404308E-3</v>
      </c>
      <c r="N314" s="108">
        <f>SUM(M314:M315)</f>
        <v>2.1890861091155463E-3</v>
      </c>
      <c r="O314" s="107">
        <f>$C$231+N314</f>
        <v>0.10218908610911555</v>
      </c>
      <c r="Q314" s="54">
        <v>3</v>
      </c>
      <c r="R314" s="54">
        <f>O308</f>
        <v>0.10239419650146102</v>
      </c>
      <c r="S314" s="54">
        <f>O314</f>
        <v>0.10218908610911555</v>
      </c>
      <c r="T314" s="54">
        <v>0</v>
      </c>
      <c r="U314" s="54">
        <f>O319</f>
        <v>0.10253164962610099</v>
      </c>
      <c r="V314" s="54">
        <f>O321</f>
        <v>0.10322322588767592</v>
      </c>
      <c r="X314" s="70">
        <v>4</v>
      </c>
      <c r="Y314" s="96" t="str">
        <f>S289</f>
        <v>1,4,3,5,2</v>
      </c>
      <c r="Z314" s="96">
        <f>D298</f>
        <v>791</v>
      </c>
      <c r="AA314">
        <f>R316+U312+S315+T313</f>
        <v>0.40771708351807218</v>
      </c>
    </row>
    <row r="315" spans="2:27" x14ac:dyDescent="0.25">
      <c r="B315" s="104"/>
      <c r="C315" s="101"/>
      <c r="D315" s="106"/>
      <c r="E315" s="104"/>
      <c r="L315" s="70"/>
      <c r="M315" s="96">
        <f>1/D299</f>
        <v>9.2165898617511521E-4</v>
      </c>
      <c r="N315" s="70"/>
      <c r="O315" s="70"/>
      <c r="Q315" s="54">
        <v>4</v>
      </c>
      <c r="R315" s="54">
        <f>O310</f>
        <v>0.10322322588767592</v>
      </c>
      <c r="S315" s="54">
        <f>O316</f>
        <v>0.10103734439834025</v>
      </c>
      <c r="T315" s="54">
        <f>O319</f>
        <v>0.10253164962610099</v>
      </c>
      <c r="U315" s="54">
        <v>0</v>
      </c>
      <c r="V315" s="54">
        <f>O324</f>
        <v>0.10135685210312076</v>
      </c>
      <c r="X315" s="70">
        <v>5</v>
      </c>
      <c r="Y315" s="96" t="str">
        <f>S290</f>
        <v>5,3,2,1,4</v>
      </c>
      <c r="Z315" s="96">
        <f>D299</f>
        <v>1085</v>
      </c>
      <c r="AA315">
        <f>R314+U312+V315+S316</f>
        <v>0.40959534909853901</v>
      </c>
    </row>
    <row r="316" spans="2:27" x14ac:dyDescent="0.25">
      <c r="B316" s="104"/>
      <c r="C316" s="101"/>
      <c r="D316" s="106"/>
      <c r="E316" s="104"/>
      <c r="L316" s="107" t="s">
        <v>188</v>
      </c>
      <c r="M316" s="96">
        <f>1/D295</f>
        <v>1.037344398340249E-3</v>
      </c>
      <c r="N316" s="108">
        <f>SUM(M316:M316)</f>
        <v>1.037344398340249E-3</v>
      </c>
      <c r="O316" s="107">
        <f>$C$308+N316</f>
        <v>0.10103734439834025</v>
      </c>
      <c r="Q316" s="54">
        <v>5</v>
      </c>
      <c r="R316" s="54">
        <f>O313</f>
        <v>0.10126742712294044</v>
      </c>
      <c r="S316" s="54">
        <f>O317</f>
        <v>0.10262107460628132</v>
      </c>
      <c r="T316" s="54">
        <f>O321</f>
        <v>0.10322322588767592</v>
      </c>
      <c r="U316" s="54">
        <f>O324</f>
        <v>0.10135685210312076</v>
      </c>
      <c r="V316" s="54">
        <v>0</v>
      </c>
      <c r="Z316" s="38"/>
    </row>
    <row r="317" spans="2:27" x14ac:dyDescent="0.25">
      <c r="B317" s="104"/>
      <c r="C317" s="101"/>
      <c r="D317" s="106"/>
      <c r="E317" s="104"/>
      <c r="L317" s="107" t="s">
        <v>189</v>
      </c>
      <c r="M317" s="96">
        <f>1/D296</f>
        <v>1.3568521031207597E-3</v>
      </c>
      <c r="N317" s="108">
        <f>SUM(M317:M318)</f>
        <v>2.6210746062813161E-3</v>
      </c>
      <c r="O317" s="107">
        <f>$C$308+N317</f>
        <v>0.10262107460628132</v>
      </c>
    </row>
    <row r="318" spans="2:27" x14ac:dyDescent="0.25">
      <c r="B318" s="104"/>
      <c r="C318" s="101"/>
      <c r="D318" s="106"/>
      <c r="E318" s="106"/>
      <c r="L318" s="107"/>
      <c r="M318" s="96">
        <f>1/D298</f>
        <v>1.2642225031605564E-3</v>
      </c>
      <c r="N318" s="108"/>
      <c r="O318" s="107"/>
    </row>
    <row r="319" spans="2:27" x14ac:dyDescent="0.25">
      <c r="B319" s="102"/>
      <c r="C319" s="102"/>
      <c r="D319" s="102"/>
      <c r="E319" s="102"/>
      <c r="L319" s="107" t="s">
        <v>190</v>
      </c>
      <c r="M319" s="96">
        <f>1/D297</f>
        <v>1.2674271229404308E-3</v>
      </c>
      <c r="N319" s="107">
        <f>SUM(M319:M320)</f>
        <v>2.5316496261009874E-3</v>
      </c>
      <c r="O319" s="107">
        <f>$C$308+N319</f>
        <v>0.10253164962610099</v>
      </c>
    </row>
    <row r="320" spans="2:27" x14ac:dyDescent="0.25">
      <c r="B320" s="105"/>
      <c r="C320" s="101"/>
      <c r="D320" s="104"/>
      <c r="E320" s="104"/>
      <c r="L320" s="107"/>
      <c r="M320" s="96">
        <f>1/D298</f>
        <v>1.2642225031605564E-3</v>
      </c>
      <c r="N320" s="107"/>
      <c r="O320" s="107"/>
    </row>
    <row r="321" spans="2:19" x14ac:dyDescent="0.25">
      <c r="B321" s="105"/>
      <c r="C321" s="101"/>
      <c r="D321" s="104"/>
      <c r="E321" s="104"/>
      <c r="L321" s="107" t="s">
        <v>191</v>
      </c>
      <c r="M321" s="96">
        <f>1/D295</f>
        <v>1.037344398340249E-3</v>
      </c>
      <c r="N321" s="107">
        <f>SUM(M321:M323)</f>
        <v>3.2232258876759203E-3</v>
      </c>
      <c r="O321" s="107">
        <f>$C$308+N321</f>
        <v>0.10322322588767592</v>
      </c>
    </row>
    <row r="322" spans="2:19" x14ac:dyDescent="0.25">
      <c r="B322" s="105"/>
      <c r="C322" s="101"/>
      <c r="D322" s="104"/>
      <c r="E322" s="104"/>
      <c r="L322" s="107"/>
      <c r="M322" s="96">
        <f>1/D298</f>
        <v>1.2642225031605564E-3</v>
      </c>
      <c r="N322" s="107"/>
      <c r="O322" s="107"/>
    </row>
    <row r="323" spans="2:19" x14ac:dyDescent="0.25">
      <c r="B323" s="105"/>
      <c r="C323" s="101"/>
      <c r="D323" s="104"/>
      <c r="E323" s="104"/>
      <c r="L323" s="70"/>
      <c r="M323" s="96">
        <f>1/D299</f>
        <v>9.2165898617511521E-4</v>
      </c>
      <c r="N323" s="70"/>
      <c r="O323" s="70"/>
    </row>
    <row r="324" spans="2:19" x14ac:dyDescent="0.25">
      <c r="B324" s="105"/>
      <c r="C324" s="101"/>
      <c r="D324" s="104"/>
      <c r="E324" s="104"/>
      <c r="L324" s="107" t="s">
        <v>192</v>
      </c>
      <c r="M324" s="96">
        <f>1/D296</f>
        <v>1.3568521031207597E-3</v>
      </c>
      <c r="N324" s="107">
        <f>SUM(M324)</f>
        <v>1.3568521031207597E-3</v>
      </c>
      <c r="O324" s="107">
        <f>$C$308+N324</f>
        <v>0.10135685210312076</v>
      </c>
    </row>
    <row r="325" spans="2:19" x14ac:dyDescent="0.25">
      <c r="B325" s="104"/>
      <c r="D325" s="101"/>
      <c r="E325" s="104"/>
      <c r="M325" s="113"/>
    </row>
    <row r="328" spans="2:19" x14ac:dyDescent="0.25">
      <c r="B328" s="112" t="s">
        <v>267</v>
      </c>
      <c r="C328" s="101"/>
      <c r="D328" s="106"/>
      <c r="E328" s="106"/>
    </row>
    <row r="329" spans="2:19" x14ac:dyDescent="0.25">
      <c r="B329" s="104"/>
      <c r="C329" s="101"/>
      <c r="D329" s="106"/>
      <c r="E329" s="106"/>
    </row>
    <row r="330" spans="2:19" x14ac:dyDescent="0.25">
      <c r="B330" s="100" t="s">
        <v>155</v>
      </c>
      <c r="D330" s="70"/>
      <c r="J330" t="s">
        <v>164</v>
      </c>
    </row>
    <row r="331" spans="2:19" x14ac:dyDescent="0.25">
      <c r="B331" s="70" t="s">
        <v>156</v>
      </c>
      <c r="C331" s="70" t="s">
        <v>157</v>
      </c>
      <c r="D331" t="s">
        <v>167</v>
      </c>
      <c r="J331" s="100" t="s">
        <v>160</v>
      </c>
    </row>
    <row r="332" spans="2:19" x14ac:dyDescent="0.25">
      <c r="B332" s="70">
        <v>1</v>
      </c>
      <c r="C332" s="70">
        <v>4</v>
      </c>
      <c r="D332" s="70">
        <f>R315^$C$16*(1/B5)^$C$17+S315^$C$16*(1/C5)^$C$17+T315^$C$16*(1/D5)^$C$17+V315^$C$16*(1/F5)^$C$17</f>
        <v>2.5565697968137936E-3</v>
      </c>
      <c r="J332" s="70" t="s">
        <v>156</v>
      </c>
      <c r="K332" s="70" t="s">
        <v>161</v>
      </c>
      <c r="L332" s="70">
        <v>1</v>
      </c>
      <c r="M332" s="70">
        <v>2</v>
      </c>
      <c r="N332" s="70">
        <v>3</v>
      </c>
      <c r="O332" s="70">
        <v>4</v>
      </c>
      <c r="P332" s="70">
        <v>5</v>
      </c>
      <c r="Q332" t="s">
        <v>163</v>
      </c>
      <c r="S332" t="s">
        <v>170</v>
      </c>
    </row>
    <row r="333" spans="2:19" x14ac:dyDescent="0.25">
      <c r="B333" s="70">
        <v>2</v>
      </c>
      <c r="C333" s="70">
        <v>5</v>
      </c>
      <c r="D333" s="70">
        <f>R316^$C$16*(1/B6)^$C$17+S316^$C$16*(1/C6)^$C$17+T316^$C$16*(1/D6)^$C$17+U316^$C$16*(1/E6)^$C$17</f>
        <v>3.9027885761377E-3</v>
      </c>
      <c r="J333" s="70">
        <v>1</v>
      </c>
      <c r="K333" s="70">
        <f>C332</f>
        <v>4</v>
      </c>
      <c r="L333" s="70">
        <f>(R315^$C$16*(1/B5)^$C$17)/$D$332</f>
        <v>0.24619312749984984</v>
      </c>
      <c r="M333" s="70">
        <f>(S315^$C$16*(1/C5)^$C$17)/$D$332</f>
        <v>0.19662023538027235</v>
      </c>
      <c r="N333" s="70">
        <f>(T315^$C$16*(1/D5)^$C$17)/$D$332</f>
        <v>0.35491295107032067</v>
      </c>
      <c r="O333" s="95">
        <v>0</v>
      </c>
      <c r="P333" s="70">
        <f>(V315^$C$16*(1/F5)^$C$17)/$D$332</f>
        <v>0.20227368604955723</v>
      </c>
      <c r="Q333">
        <f>SUM(L333)</f>
        <v>0.24619312749984984</v>
      </c>
      <c r="S333" s="70" t="s">
        <v>206</v>
      </c>
    </row>
    <row r="334" spans="2:19" x14ac:dyDescent="0.25">
      <c r="B334" s="70">
        <v>3</v>
      </c>
      <c r="C334" s="70">
        <v>3</v>
      </c>
      <c r="D334" s="70">
        <f>R314^$C$16*(1/B4)^$C$17+S314^$C$16*(1/C4)^$C$17+U314^$C$16*(1/E4)^$C$17+V314^$C$16*(1/F4)^$C$17</f>
        <v>2.0722692593907249E-3</v>
      </c>
      <c r="J334" s="70">
        <v>2</v>
      </c>
      <c r="K334" s="70">
        <f>C333</f>
        <v>5</v>
      </c>
      <c r="L334" s="70">
        <f>(R316^$C$16*(1/B6)^$C$17)/$D$333</f>
        <v>0.44736989686927769</v>
      </c>
      <c r="M334" s="70">
        <f>(S316^$C$16*(1/C6)^$C$17)/$D$333</f>
        <v>0.33283917871585877</v>
      </c>
      <c r="N334" s="70">
        <f>(T316^$C$16*(1/D6)^$C$17)/$D$333</f>
        <v>8.728905136791118E-2</v>
      </c>
      <c r="O334" s="70">
        <f>(U316^$C$16*(1/E6)^$C$17)/$D$333</f>
        <v>0.13250187304695238</v>
      </c>
      <c r="P334" s="95">
        <v>0</v>
      </c>
      <c r="Q334">
        <f>SUM(L334:N334)</f>
        <v>0.86749812695304773</v>
      </c>
      <c r="S334" s="70" t="s">
        <v>256</v>
      </c>
    </row>
    <row r="335" spans="2:19" x14ac:dyDescent="0.25">
      <c r="B335" s="70">
        <v>4</v>
      </c>
      <c r="C335" s="70">
        <v>2</v>
      </c>
      <c r="D335" s="70">
        <f>R313^$C$16*(1/B3)^$C$17+T313^$C$16*(1/D3)^$C$17+U313^$C$16*(1/E3)^$C$17+V313^$C$16*(1/F3)^$C$17</f>
        <v>2.9384893844461562E-3</v>
      </c>
      <c r="J335" s="70">
        <v>3</v>
      </c>
      <c r="K335" s="70">
        <f>C334</f>
        <v>3</v>
      </c>
      <c r="L335" s="70">
        <f>(R314^$C$16*(1/B4)^$C$17)/$D$334</f>
        <v>0.22770335203809106</v>
      </c>
      <c r="M335" s="70">
        <f>(S314^$C$16*(1/C4)^$C$17)/$D$334</f>
        <v>0.17004361638822627</v>
      </c>
      <c r="N335" s="95">
        <v>0</v>
      </c>
      <c r="O335" s="70">
        <f>(U314^$C$16*(1/E4)^$C$17)/$D$334</f>
        <v>0.43785802790473738</v>
      </c>
      <c r="P335" s="70">
        <f>(V314^$C$16*(1/F4)^$C$17)/$D$334</f>
        <v>0.16439500366894522</v>
      </c>
      <c r="Q335">
        <f>SUM(L335:M335)</f>
        <v>0.39774696842631729</v>
      </c>
      <c r="S335" s="70" t="s">
        <v>166</v>
      </c>
    </row>
    <row r="336" spans="2:19" x14ac:dyDescent="0.25">
      <c r="B336" s="70">
        <v>5</v>
      </c>
      <c r="C336" s="70">
        <v>1</v>
      </c>
      <c r="D336" s="70">
        <f>S312^$C$16*(1/C2)^$C$17+T312^$C$16*(1/D2)^$C$17+U312^$C$16*(1/E2)^$C$17+V312^$C$16*(1/F2)^$C$17</f>
        <v>3.6317016192975973E-3</v>
      </c>
      <c r="J336" s="70">
        <v>4</v>
      </c>
      <c r="K336" s="70">
        <f>C335</f>
        <v>2</v>
      </c>
      <c r="L336" s="70">
        <f>(R313^$C$16*(1/B3)^$C$17)/$D$335</f>
        <v>0.26695312564422469</v>
      </c>
      <c r="M336" s="95">
        <v>0</v>
      </c>
      <c r="N336" s="70">
        <f>(T313^$C$16*(1/D3)^$C$17)/$D$335</f>
        <v>0.11991745175671809</v>
      </c>
      <c r="O336" s="70">
        <f>(U313^$C$16*(1/E3)^$C$17)/$D$335</f>
        <v>0.17106522755411163</v>
      </c>
      <c r="P336" s="70">
        <f>(V313^$C$16*(1/F3)^$C$17)/$D$335</f>
        <v>0.44206419504494565</v>
      </c>
      <c r="Q336">
        <f>SUM(L336:N336)</f>
        <v>0.38687057740094277</v>
      </c>
      <c r="S336" s="70" t="s">
        <v>153</v>
      </c>
    </row>
    <row r="337" spans="10:27" x14ac:dyDescent="0.25">
      <c r="J337" s="70">
        <v>5</v>
      </c>
      <c r="K337" s="70">
        <f>C336</f>
        <v>1</v>
      </c>
      <c r="L337" s="95">
        <v>0</v>
      </c>
      <c r="M337" s="70">
        <f>(S312^$C$16*(1/C2)^$C$17)/$D$336</f>
        <v>0.21599762537815331</v>
      </c>
      <c r="N337" s="70">
        <f>(T312^$C$16*(1/D2)^$C$17)/$D$336</f>
        <v>0.12992880642546367</v>
      </c>
      <c r="O337" s="70">
        <f>(U312^$C$16*(1/E2)^$C$17)/$D$336</f>
        <v>0.17330991913123547</v>
      </c>
      <c r="P337" s="70">
        <f>(V312^$C$16*(1/F2)^$C$17)/$D$336</f>
        <v>0.48076364906514751</v>
      </c>
      <c r="Q337">
        <f>SUM(L337:M337)</f>
        <v>0.21599762537815331</v>
      </c>
      <c r="S337" s="70" t="s">
        <v>152</v>
      </c>
    </row>
    <row r="340" spans="10:27" x14ac:dyDescent="0.25">
      <c r="J340" t="s">
        <v>165</v>
      </c>
    </row>
    <row r="341" spans="10:27" x14ac:dyDescent="0.25">
      <c r="J341" s="100" t="s">
        <v>160</v>
      </c>
    </row>
    <row r="342" spans="10:27" x14ac:dyDescent="0.25">
      <c r="J342" s="70" t="s">
        <v>156</v>
      </c>
      <c r="K342" s="70" t="s">
        <v>161</v>
      </c>
      <c r="L342" s="70">
        <v>1</v>
      </c>
      <c r="M342" s="70">
        <v>2</v>
      </c>
      <c r="N342" s="70">
        <v>3</v>
      </c>
      <c r="O342" s="70">
        <v>4</v>
      </c>
      <c r="P342" s="70">
        <v>5</v>
      </c>
      <c r="Q342" t="s">
        <v>163</v>
      </c>
    </row>
    <row r="343" spans="10:27" x14ac:dyDescent="0.25">
      <c r="J343" s="70">
        <v>1</v>
      </c>
      <c r="K343" s="78" t="str">
        <f>S333</f>
        <v>4,1</v>
      </c>
      <c r="L343" s="95">
        <v>0</v>
      </c>
      <c r="M343" s="70">
        <f>(S312^$C$16*(1/C2)^$C$17)/$D$336</f>
        <v>0.21599762537815331</v>
      </c>
      <c r="N343" s="70">
        <f>(T312^$C$16*(1/D2)^$C$17)/$D$336</f>
        <v>0.12992880642546367</v>
      </c>
      <c r="O343" s="95">
        <v>0</v>
      </c>
      <c r="P343" s="70">
        <f>(V312^$C$16*(1/F2)^$C$17)/$D$336</f>
        <v>0.48076364906514751</v>
      </c>
      <c r="Q343">
        <f>SUM(L343:P343)</f>
        <v>0.8266900808687645</v>
      </c>
      <c r="S343" s="70" t="s">
        <v>207</v>
      </c>
    </row>
    <row r="344" spans="10:27" x14ac:dyDescent="0.25">
      <c r="J344" s="70">
        <v>2</v>
      </c>
      <c r="K344" s="78" t="str">
        <f>S334</f>
        <v>5,3</v>
      </c>
      <c r="L344" s="70">
        <f>(R314^$C$16*(1/B4)^$C$17)/$D$334</f>
        <v>0.22770335203809106</v>
      </c>
      <c r="M344" s="70">
        <f>(S314^$C$16*(1/C4)^$C$17)/$D$334</f>
        <v>0.17004361638822627</v>
      </c>
      <c r="N344" s="95">
        <v>0</v>
      </c>
      <c r="O344" s="70">
        <f>(U314^$C$16*(1/E4)^$C$17)/$D$334</f>
        <v>0.43785802790473738</v>
      </c>
      <c r="P344" s="95">
        <v>0</v>
      </c>
      <c r="Q344">
        <f>SUM(L344:M344)</f>
        <v>0.39774696842631729</v>
      </c>
      <c r="S344" s="70" t="s">
        <v>258</v>
      </c>
    </row>
    <row r="345" spans="10:27" x14ac:dyDescent="0.25">
      <c r="J345" s="70">
        <v>3</v>
      </c>
      <c r="K345" s="78" t="str">
        <f>S335</f>
        <v>3,2</v>
      </c>
      <c r="L345" s="70">
        <f>(R313^$C$16*(1/B3)^$C$17)/$D$335</f>
        <v>0.26695312564422469</v>
      </c>
      <c r="M345" s="95">
        <v>0</v>
      </c>
      <c r="N345" s="95">
        <v>0</v>
      </c>
      <c r="O345" s="70">
        <f>(U313^$C$16*(1/E3)^$C$17)/$D$335</f>
        <v>0.17106522755411163</v>
      </c>
      <c r="P345" s="70">
        <f>(V313^$C$16*(1/F3)^$C$17)/$D$335</f>
        <v>0.44206419504494565</v>
      </c>
      <c r="Q345">
        <f>SUM(L345:O345)</f>
        <v>0.43801835319833632</v>
      </c>
      <c r="S345" s="70" t="s">
        <v>176</v>
      </c>
    </row>
    <row r="346" spans="10:27" x14ac:dyDescent="0.25">
      <c r="J346" s="70">
        <v>4</v>
      </c>
      <c r="K346" s="78" t="str">
        <f>S336</f>
        <v>2,3</v>
      </c>
      <c r="L346" s="70">
        <f>(R314^$C$16*(1/B4)^$C$17)/$D$334</f>
        <v>0.22770335203809106</v>
      </c>
      <c r="M346" s="95">
        <v>0</v>
      </c>
      <c r="N346" s="95">
        <v>0</v>
      </c>
      <c r="O346" s="70">
        <f>(U314^$C$16*(1/E4)^$C$17)/$D$334</f>
        <v>0.43785802790473738</v>
      </c>
      <c r="P346" s="70">
        <f>(V314^$C$16*(1/F4)^$C$17)/$D$334</f>
        <v>0.16439500366894522</v>
      </c>
      <c r="Q346">
        <f>SUM(L346)</f>
        <v>0.22770335203809106</v>
      </c>
      <c r="S346" s="70" t="s">
        <v>171</v>
      </c>
    </row>
    <row r="347" spans="10:27" x14ac:dyDescent="0.25">
      <c r="J347" s="70">
        <v>5</v>
      </c>
      <c r="K347" s="78" t="str">
        <f>S337</f>
        <v>1,2</v>
      </c>
      <c r="L347" s="95">
        <v>0</v>
      </c>
      <c r="M347" s="95">
        <v>0</v>
      </c>
      <c r="N347" s="70">
        <f>(T313^$C$16*(1/D3)^$C$17)/$D$335</f>
        <v>0.11991745175671809</v>
      </c>
      <c r="O347" s="70">
        <f>(U313^$C$16*(1/E3)^$C$17)/$D$335</f>
        <v>0.17106522755411163</v>
      </c>
      <c r="P347" s="70">
        <f>(V313^$C$16*(1/F3)^$C$17)/$D$335</f>
        <v>0.44206419504494565</v>
      </c>
      <c r="Q347">
        <f>SUM(L347:N347)</f>
        <v>0.11991745175671809</v>
      </c>
      <c r="S347" s="70" t="s">
        <v>268</v>
      </c>
    </row>
    <row r="350" spans="10:27" x14ac:dyDescent="0.25">
      <c r="J350" t="s">
        <v>168</v>
      </c>
    </row>
    <row r="351" spans="10:27" x14ac:dyDescent="0.25">
      <c r="J351" s="100" t="s">
        <v>160</v>
      </c>
    </row>
    <row r="352" spans="10:27" x14ac:dyDescent="0.25">
      <c r="J352" s="70" t="s">
        <v>156</v>
      </c>
      <c r="K352" s="70" t="s">
        <v>161</v>
      </c>
      <c r="L352" s="70">
        <v>1</v>
      </c>
      <c r="M352" s="70">
        <v>2</v>
      </c>
      <c r="N352" s="70">
        <v>3</v>
      </c>
      <c r="O352" s="70">
        <v>4</v>
      </c>
      <c r="P352" s="70">
        <v>5</v>
      </c>
      <c r="Q352" t="s">
        <v>163</v>
      </c>
      <c r="V352" s="70" t="s">
        <v>162</v>
      </c>
      <c r="W352" s="70"/>
      <c r="X352" s="70" t="s">
        <v>164</v>
      </c>
      <c r="Y352" s="70" t="s">
        <v>165</v>
      </c>
      <c r="Z352" s="70" t="s">
        <v>168</v>
      </c>
      <c r="AA352" s="70" t="s">
        <v>169</v>
      </c>
    </row>
    <row r="353" spans="10:27" x14ac:dyDescent="0.25">
      <c r="J353" s="70">
        <v>1</v>
      </c>
      <c r="K353" s="78" t="str">
        <f>S343</f>
        <v>4,1,5</v>
      </c>
      <c r="L353" s="95">
        <v>0</v>
      </c>
      <c r="M353" s="70">
        <f>(S316^$C$16*(1/C6)^$C$17)/$D$333</f>
        <v>0.33283917871585877</v>
      </c>
      <c r="N353" s="70">
        <f>(T316^$C$16*(1/D6)^$C$17)/$D$333</f>
        <v>8.728905136791118E-2</v>
      </c>
      <c r="O353" s="95">
        <v>0</v>
      </c>
      <c r="P353" s="95">
        <v>0</v>
      </c>
      <c r="Q353">
        <f>SUM(L353:M353)</f>
        <v>0.33283917871585877</v>
      </c>
      <c r="S353" s="70" t="s">
        <v>269</v>
      </c>
      <c r="V353" s="70">
        <v>1</v>
      </c>
      <c r="W353" s="70">
        <f ca="1">RAND()</f>
        <v>0.96610712050806824</v>
      </c>
      <c r="X353" s="70">
        <v>0.3726410990277389</v>
      </c>
      <c r="Y353" s="70">
        <v>0.91467582084713905</v>
      </c>
      <c r="Z353" s="70">
        <v>0.37785016739180166</v>
      </c>
      <c r="AA353" s="70">
        <v>0.87655686523608356</v>
      </c>
    </row>
    <row r="354" spans="10:27" x14ac:dyDescent="0.25">
      <c r="J354" s="70">
        <v>2</v>
      </c>
      <c r="K354" s="78" t="str">
        <f>S344</f>
        <v>5,3,2</v>
      </c>
      <c r="L354" s="70">
        <f>(R313^$C$16*(1/B3)^$C$17)/$D$335</f>
        <v>0.26695312564422469</v>
      </c>
      <c r="M354" s="95">
        <v>0</v>
      </c>
      <c r="N354" s="95">
        <v>0</v>
      </c>
      <c r="O354" s="70">
        <f>(U313^$C$16*(1/E3)^$C$17)/$D$335</f>
        <v>0.17106522755411163</v>
      </c>
      <c r="P354" s="95">
        <v>0</v>
      </c>
      <c r="Q354">
        <f>SUM(L354:O354)</f>
        <v>0.43801835319833632</v>
      </c>
      <c r="S354" s="70" t="s">
        <v>270</v>
      </c>
      <c r="V354" s="70">
        <v>2</v>
      </c>
      <c r="W354" s="70">
        <f ca="1">RAND()</f>
        <v>0.10237243767209214</v>
      </c>
      <c r="X354" s="70">
        <v>0.91776865488351045</v>
      </c>
      <c r="Y354" s="70">
        <v>0.59006206415838824</v>
      </c>
      <c r="Z354" s="70">
        <v>0.85835271465485152</v>
      </c>
      <c r="AA354" s="70">
        <v>0.35862544106309546</v>
      </c>
    </row>
    <row r="355" spans="10:27" x14ac:dyDescent="0.25">
      <c r="J355" s="70">
        <v>3</v>
      </c>
      <c r="K355" s="78" t="str">
        <f>S345</f>
        <v>3,2,4</v>
      </c>
      <c r="L355" s="70">
        <f>(R315^$C$16*(1/B5)^$C$17)/$D$332</f>
        <v>0.24619312749984984</v>
      </c>
      <c r="M355" s="95">
        <v>0</v>
      </c>
      <c r="N355" s="95">
        <v>0</v>
      </c>
      <c r="O355" s="95">
        <v>0</v>
      </c>
      <c r="P355" s="70">
        <f>(V315^$C$16*(1/F5)^$C$17)/$D$332</f>
        <v>0.20227368604955723</v>
      </c>
      <c r="Q355">
        <f>SUM(L355:P355)</f>
        <v>0.4484668135494071</v>
      </c>
      <c r="S355" s="70" t="s">
        <v>179</v>
      </c>
      <c r="V355" s="70">
        <v>3</v>
      </c>
      <c r="W355" s="70">
        <f ca="1">RAND()</f>
        <v>0.49572303235339399</v>
      </c>
      <c r="X355" s="70">
        <v>0.58319842572831326</v>
      </c>
      <c r="Y355" s="70">
        <v>0.8062783187055933</v>
      </c>
      <c r="Z355" s="70">
        <v>0.9065717731463081</v>
      </c>
      <c r="AA355" s="70">
        <v>0.73982679478356406</v>
      </c>
    </row>
    <row r="356" spans="10:27" x14ac:dyDescent="0.25">
      <c r="J356" s="70">
        <v>4</v>
      </c>
      <c r="K356" s="78" t="str">
        <f>S346</f>
        <v>2,3,1</v>
      </c>
      <c r="L356" s="95">
        <v>0</v>
      </c>
      <c r="M356" s="95">
        <v>0</v>
      </c>
      <c r="N356" s="95">
        <v>0</v>
      </c>
      <c r="O356" s="70">
        <f>(U312^$C$16*(1/E2)^$C$17)/$D$336</f>
        <v>0.17330991913123547</v>
      </c>
      <c r="P356" s="70">
        <f>(V312^$C$16*(1/F2)^$C$17)/$D$336</f>
        <v>0.48076364906514751</v>
      </c>
      <c r="Q356">
        <f>SUM(L356:O356)</f>
        <v>0.17330991913123547</v>
      </c>
      <c r="S356" s="70" t="s">
        <v>177</v>
      </c>
      <c r="V356" s="70">
        <v>4</v>
      </c>
      <c r="W356" s="70">
        <f ca="1">RAND()</f>
        <v>0.68813909395271133</v>
      </c>
      <c r="X356" s="70">
        <v>0.48148634731859097</v>
      </c>
      <c r="Y356" s="70">
        <v>0.24613378831330479</v>
      </c>
      <c r="Z356" s="70">
        <v>0.45751560795265811</v>
      </c>
      <c r="AA356" s="70">
        <v>0.12866467207346166</v>
      </c>
    </row>
    <row r="357" spans="10:27" x14ac:dyDescent="0.25">
      <c r="J357" s="70">
        <v>5</v>
      </c>
      <c r="K357" s="78" t="str">
        <f>S347</f>
        <v>1,2,3</v>
      </c>
      <c r="L357" s="95">
        <v>0</v>
      </c>
      <c r="M357" s="95">
        <v>0</v>
      </c>
      <c r="N357" s="95">
        <v>0</v>
      </c>
      <c r="O357" s="70">
        <f>(U314^$C$16*(1/E4)^$C$17)/$D$334</f>
        <v>0.43785802790473738</v>
      </c>
      <c r="P357" s="70">
        <f>(V314^$C$16*(1/F4)^$C$17)/$D$334</f>
        <v>0.16439500366894522</v>
      </c>
      <c r="Q357">
        <f>SUM(L357:O357)</f>
        <v>0.43785802790473738</v>
      </c>
      <c r="S357" s="70" t="s">
        <v>271</v>
      </c>
      <c r="V357" s="70">
        <v>5</v>
      </c>
      <c r="W357" s="70">
        <f ca="1">RAND()</f>
        <v>0.14918945823138774</v>
      </c>
      <c r="X357" s="70">
        <v>0.27862830773109115</v>
      </c>
      <c r="Y357" s="70">
        <v>0.1778507945401463</v>
      </c>
      <c r="Z357" s="70">
        <v>0.43882897373634988</v>
      </c>
      <c r="AA357" s="70">
        <v>3.053615981436808E-2</v>
      </c>
    </row>
    <row r="360" spans="10:27" x14ac:dyDescent="0.25">
      <c r="J360" t="s">
        <v>169</v>
      </c>
    </row>
    <row r="361" spans="10:27" x14ac:dyDescent="0.25">
      <c r="J361" s="100" t="s">
        <v>160</v>
      </c>
    </row>
    <row r="362" spans="10:27" x14ac:dyDescent="0.25">
      <c r="J362" s="70" t="s">
        <v>156</v>
      </c>
      <c r="K362" s="70" t="s">
        <v>161</v>
      </c>
      <c r="L362" s="70">
        <v>1</v>
      </c>
      <c r="M362" s="70">
        <v>2</v>
      </c>
      <c r="N362" s="70">
        <v>3</v>
      </c>
      <c r="O362" s="70">
        <v>4</v>
      </c>
      <c r="P362" s="70">
        <v>5</v>
      </c>
      <c r="Q362" t="s">
        <v>163</v>
      </c>
    </row>
    <row r="363" spans="10:27" x14ac:dyDescent="0.25">
      <c r="J363" s="70">
        <v>1</v>
      </c>
      <c r="K363" s="78" t="str">
        <f>S353</f>
        <v>4,1,5,2</v>
      </c>
      <c r="L363" s="95">
        <v>0</v>
      </c>
      <c r="M363" s="95">
        <v>0</v>
      </c>
      <c r="N363" s="70">
        <f>(T313^$C$16*(1/D3)^$C$17)/$D$335</f>
        <v>0.11991745175671809</v>
      </c>
      <c r="O363" s="95">
        <v>0</v>
      </c>
      <c r="P363" s="95">
        <v>0</v>
      </c>
      <c r="Q363">
        <f>SUM(L363:N363)</f>
        <v>0.11991745175671809</v>
      </c>
      <c r="S363" s="70" t="s">
        <v>334</v>
      </c>
      <c r="T363" t="s">
        <v>337</v>
      </c>
    </row>
    <row r="364" spans="10:27" x14ac:dyDescent="0.25">
      <c r="J364" s="70">
        <v>2</v>
      </c>
      <c r="K364" s="78" t="str">
        <f>S354</f>
        <v>5,3,2,4</v>
      </c>
      <c r="L364" s="70">
        <f>(R315^$C$16*(1/B5)^$C$17)/$D$332</f>
        <v>0.24619312749984984</v>
      </c>
      <c r="M364" s="95">
        <v>0</v>
      </c>
      <c r="N364" s="95">
        <v>0</v>
      </c>
      <c r="O364" s="95">
        <v>0</v>
      </c>
      <c r="P364" s="95">
        <v>0</v>
      </c>
      <c r="Q364">
        <f>SUM(L364)</f>
        <v>0.24619312749984984</v>
      </c>
      <c r="S364" s="70" t="s">
        <v>335</v>
      </c>
      <c r="T364" t="s">
        <v>338</v>
      </c>
    </row>
    <row r="365" spans="10:27" x14ac:dyDescent="0.25">
      <c r="J365" s="70">
        <v>3</v>
      </c>
      <c r="K365" s="78" t="str">
        <f>S355</f>
        <v>3,2,4,5</v>
      </c>
      <c r="L365" s="70">
        <f>(R316^$C$16*(1/B6)^$C$17)/$D$333</f>
        <v>0.44736989686927769</v>
      </c>
      <c r="M365" s="95">
        <v>0</v>
      </c>
      <c r="N365" s="95">
        <v>0</v>
      </c>
      <c r="O365" s="95">
        <v>0</v>
      </c>
      <c r="P365" s="95">
        <v>0</v>
      </c>
      <c r="Q365">
        <f>SUM(L365)</f>
        <v>0.44736989686927769</v>
      </c>
      <c r="S365" s="70" t="s">
        <v>182</v>
      </c>
      <c r="T365" t="s">
        <v>339</v>
      </c>
    </row>
    <row r="366" spans="10:27" x14ac:dyDescent="0.25">
      <c r="J366" s="70">
        <v>4</v>
      </c>
      <c r="K366" s="78" t="str">
        <f>S356</f>
        <v>2,3,1,4</v>
      </c>
      <c r="L366" s="95">
        <v>0</v>
      </c>
      <c r="M366" s="95">
        <v>0</v>
      </c>
      <c r="N366" s="95">
        <v>0</v>
      </c>
      <c r="O366" s="95">
        <v>0</v>
      </c>
      <c r="P366" s="70">
        <f>(V315^$C$16*(1/F5)^$C$17)/$D$332</f>
        <v>0.20227368604955723</v>
      </c>
      <c r="Q366">
        <f>SUM(L366:P366)</f>
        <v>0.20227368604955723</v>
      </c>
      <c r="S366" s="70" t="s">
        <v>180</v>
      </c>
      <c r="T366" t="s">
        <v>340</v>
      </c>
    </row>
    <row r="367" spans="10:27" x14ac:dyDescent="0.25">
      <c r="J367" s="70">
        <v>5</v>
      </c>
      <c r="K367" s="78" t="str">
        <f>S357</f>
        <v>1,2,3,4</v>
      </c>
      <c r="L367" s="95">
        <v>0</v>
      </c>
      <c r="M367" s="95">
        <v>0</v>
      </c>
      <c r="N367" s="95">
        <v>0</v>
      </c>
      <c r="O367" s="95">
        <v>0</v>
      </c>
      <c r="P367" s="70">
        <f>(V315^$C$16*(1/F5)^$C$17)/$D$332</f>
        <v>0.20227368604955723</v>
      </c>
      <c r="Q367">
        <f>SUM(L367:P367)</f>
        <v>0.20227368604955723</v>
      </c>
      <c r="S367" s="70" t="s">
        <v>336</v>
      </c>
      <c r="T367" t="s">
        <v>341</v>
      </c>
    </row>
    <row r="370" spans="2:15" x14ac:dyDescent="0.25">
      <c r="B370" s="100" t="s">
        <v>183</v>
      </c>
    </row>
    <row r="371" spans="2:15" x14ac:dyDescent="0.25">
      <c r="B371" t="s">
        <v>156</v>
      </c>
      <c r="C371" t="s">
        <v>184</v>
      </c>
    </row>
    <row r="372" spans="2:15" x14ac:dyDescent="0.25">
      <c r="B372" s="95">
        <v>1</v>
      </c>
      <c r="C372" s="95" t="str">
        <f>T363</f>
        <v>4,1,5,2,3,4</v>
      </c>
      <c r="D372" s="95">
        <f>B5+F2+C6+D3+E4</f>
        <v>704</v>
      </c>
    </row>
    <row r="373" spans="2:15" x14ac:dyDescent="0.25">
      <c r="B373" s="70">
        <v>2</v>
      </c>
      <c r="C373" s="96" t="str">
        <f>T364</f>
        <v>5,3,2,4,1,5</v>
      </c>
      <c r="D373" s="96">
        <f>D6+C4+E3+B5+F2</f>
        <v>1016</v>
      </c>
    </row>
    <row r="374" spans="2:15" x14ac:dyDescent="0.25">
      <c r="B374" s="70">
        <v>3</v>
      </c>
      <c r="C374" s="96" t="str">
        <f>T365</f>
        <v>3,2,4,5,1,3</v>
      </c>
      <c r="D374" s="96">
        <f>C4+E3+F5+B6+D2</f>
        <v>962</v>
      </c>
    </row>
    <row r="375" spans="2:15" x14ac:dyDescent="0.25">
      <c r="B375" s="70">
        <v>4</v>
      </c>
      <c r="C375" s="96" t="str">
        <f>T366</f>
        <v>2,3,1,4,5,2</v>
      </c>
      <c r="D375" s="96">
        <f>D3+B4+E2+F5+C6</f>
        <v>946</v>
      </c>
    </row>
    <row r="376" spans="2:15" x14ac:dyDescent="0.25">
      <c r="B376" s="70">
        <v>5</v>
      </c>
      <c r="C376" s="96" t="str">
        <f>T367</f>
        <v>1,2,3,4,5,1</v>
      </c>
      <c r="D376" s="96">
        <f>C2+D3+E4+F5+B6</f>
        <v>789</v>
      </c>
    </row>
    <row r="380" spans="2:15" x14ac:dyDescent="0.25">
      <c r="B380" s="100" t="s">
        <v>145</v>
      </c>
    </row>
    <row r="381" spans="2:15" x14ac:dyDescent="0.25">
      <c r="L381" s="94" t="s">
        <v>4</v>
      </c>
      <c r="M381" s="94" t="s">
        <v>235</v>
      </c>
      <c r="N381" s="94" t="s">
        <v>163</v>
      </c>
      <c r="O381" s="94" t="s">
        <v>150</v>
      </c>
    </row>
    <row r="382" spans="2:15" x14ac:dyDescent="0.25">
      <c r="L382" s="107" t="s">
        <v>152</v>
      </c>
      <c r="M382" s="70">
        <f>1/D373</f>
        <v>9.8425196850393699E-4</v>
      </c>
      <c r="N382" s="107">
        <f>SUM(M382:M384)</f>
        <v>3.2911801309454076E-3</v>
      </c>
      <c r="O382" s="107">
        <f>$C$308+N382</f>
        <v>0.10329118013094542</v>
      </c>
    </row>
    <row r="383" spans="2:15" x14ac:dyDescent="0.25">
      <c r="L383" s="107"/>
      <c r="M383" s="70">
        <f>1/D374</f>
        <v>1.0395010395010396E-3</v>
      </c>
      <c r="N383" s="107"/>
      <c r="O383" s="107"/>
    </row>
    <row r="384" spans="2:15" x14ac:dyDescent="0.25">
      <c r="L384" s="70"/>
      <c r="M384" s="70">
        <f>1/D376</f>
        <v>1.2674271229404308E-3</v>
      </c>
      <c r="N384" s="70"/>
      <c r="O384" s="70"/>
    </row>
    <row r="385" spans="2:27" x14ac:dyDescent="0.25">
      <c r="B385" s="102" t="s">
        <v>234</v>
      </c>
      <c r="C385">
        <f>(1-$C$14)*$C$15</f>
        <v>0.1</v>
      </c>
      <c r="D385" s="102"/>
      <c r="E385" s="102"/>
      <c r="L385" s="107" t="s">
        <v>185</v>
      </c>
      <c r="M385" s="96">
        <f>1/D372</f>
        <v>1.4204545454545455E-3</v>
      </c>
      <c r="N385" s="107">
        <f>SUM(M385:M386)</f>
        <v>2.4047065139584825E-3</v>
      </c>
      <c r="O385" s="107">
        <f>$C$308+N385</f>
        <v>0.10240470651395849</v>
      </c>
    </row>
    <row r="386" spans="2:27" x14ac:dyDescent="0.25">
      <c r="B386" s="104"/>
      <c r="C386" s="101"/>
      <c r="D386" s="104"/>
      <c r="E386" s="104"/>
      <c r="L386" s="107"/>
      <c r="M386" s="96">
        <f>1/D373</f>
        <v>9.8425196850393699E-4</v>
      </c>
      <c r="N386" s="107"/>
      <c r="O386" s="107"/>
    </row>
    <row r="387" spans="2:27" x14ac:dyDescent="0.25">
      <c r="B387" s="104"/>
      <c r="C387" s="101"/>
      <c r="D387" s="104"/>
      <c r="E387" s="104"/>
      <c r="L387" s="107" t="s">
        <v>186</v>
      </c>
      <c r="M387" s="96">
        <f>1/D372</f>
        <v>1.4204545454545455E-3</v>
      </c>
      <c r="N387" s="107">
        <f>SUM(M387:M389)</f>
        <v>3.7449641208262665E-3</v>
      </c>
      <c r="O387" s="107">
        <f>$C$308+N387</f>
        <v>0.10374496412082627</v>
      </c>
      <c r="R387" t="s">
        <v>151</v>
      </c>
    </row>
    <row r="388" spans="2:27" x14ac:dyDescent="0.25">
      <c r="B388" s="104"/>
      <c r="C388" s="101"/>
      <c r="D388" s="104"/>
      <c r="E388" s="104"/>
      <c r="L388" s="107"/>
      <c r="M388" s="96">
        <f>1/D375</f>
        <v>1.0570824524312897E-3</v>
      </c>
      <c r="N388" s="107"/>
      <c r="O388" s="107"/>
      <c r="Q388" s="54"/>
      <c r="R388" s="54">
        <v>1</v>
      </c>
      <c r="S388" s="54">
        <v>2</v>
      </c>
      <c r="T388" s="54">
        <v>3</v>
      </c>
      <c r="U388" s="54">
        <v>4</v>
      </c>
      <c r="V388" s="54">
        <v>5</v>
      </c>
      <c r="X388" s="70">
        <v>1</v>
      </c>
      <c r="Y388" s="96" t="str">
        <f>S363</f>
        <v>4,1,5,2,3</v>
      </c>
      <c r="Z388" s="95">
        <f>D372</f>
        <v>704</v>
      </c>
      <c r="AA388">
        <f>U390+R392+V389+T393</f>
        <v>0.40994988382660819</v>
      </c>
    </row>
    <row r="389" spans="2:27" x14ac:dyDescent="0.25">
      <c r="B389" s="104"/>
      <c r="C389" s="101"/>
      <c r="D389" s="104"/>
      <c r="E389" s="104"/>
      <c r="L389" s="107"/>
      <c r="M389" s="96">
        <f>1/D376</f>
        <v>1.2674271229404308E-3</v>
      </c>
      <c r="N389" s="107"/>
      <c r="O389" s="107"/>
      <c r="Q389" s="54">
        <v>1</v>
      </c>
      <c r="R389" s="54">
        <v>0</v>
      </c>
      <c r="S389" s="54">
        <f>O382</f>
        <v>0.10329118013094542</v>
      </c>
      <c r="T389" s="54">
        <f>O385</f>
        <v>0.10240470651395849</v>
      </c>
      <c r="U389" s="54">
        <f>O387</f>
        <v>0.10374496412082627</v>
      </c>
      <c r="V389" s="54">
        <f>O390</f>
        <v>0.10103950103950105</v>
      </c>
      <c r="X389" s="70">
        <v>2</v>
      </c>
      <c r="Y389" s="96" t="str">
        <f>S364</f>
        <v>5,3,2,4,1</v>
      </c>
      <c r="Z389" s="96">
        <f>D373</f>
        <v>1016</v>
      </c>
      <c r="AA389">
        <f>T389+U391+V392+S393</f>
        <v>0.40752687639532997</v>
      </c>
    </row>
    <row r="390" spans="2:27" x14ac:dyDescent="0.25">
      <c r="B390" s="105"/>
      <c r="C390" s="101"/>
      <c r="D390" s="101"/>
      <c r="E390" s="101"/>
      <c r="L390" s="107" t="s">
        <v>187</v>
      </c>
      <c r="M390" s="96">
        <f>1/D374</f>
        <v>1.0395010395010396E-3</v>
      </c>
      <c r="N390" s="108">
        <f>SUM(M390:M390)</f>
        <v>1.0395010395010396E-3</v>
      </c>
      <c r="O390" s="107">
        <f>$C$231+N390</f>
        <v>0.10103950103950105</v>
      </c>
      <c r="Q390" s="54">
        <v>2</v>
      </c>
      <c r="R390" s="54">
        <f>O382</f>
        <v>0.10329118013094542</v>
      </c>
      <c r="S390" s="54">
        <v>0</v>
      </c>
      <c r="T390" s="54">
        <f>O391</f>
        <v>0.10230692816244148</v>
      </c>
      <c r="U390" s="54">
        <f>O393</f>
        <v>0.10142045454545455</v>
      </c>
      <c r="V390" s="54">
        <f>O394</f>
        <v>0.10204133442093523</v>
      </c>
      <c r="X390" s="70">
        <v>3</v>
      </c>
      <c r="Y390" s="96" t="str">
        <f>S365</f>
        <v>3,2,4,5,1</v>
      </c>
      <c r="Z390" s="96">
        <f>D374</f>
        <v>962</v>
      </c>
      <c r="AA390">
        <f>S392+R390+V389+T393</f>
        <v>0.4094960998367273</v>
      </c>
    </row>
    <row r="391" spans="2:27" x14ac:dyDescent="0.25">
      <c r="B391" s="104"/>
      <c r="C391" s="101"/>
      <c r="D391" s="106"/>
      <c r="E391" s="104"/>
      <c r="L391" s="107" t="s">
        <v>153</v>
      </c>
      <c r="M391" s="96">
        <f>1/D374</f>
        <v>1.0395010395010396E-3</v>
      </c>
      <c r="N391" s="108">
        <f>SUM(M391:M392)</f>
        <v>2.3069281624414706E-3</v>
      </c>
      <c r="O391" s="107">
        <f>$C$231+N391</f>
        <v>0.10230692816244148</v>
      </c>
      <c r="Q391" s="54">
        <v>3</v>
      </c>
      <c r="R391" s="54">
        <f>O385</f>
        <v>0.10240470651395849</v>
      </c>
      <c r="S391" s="54">
        <f>O391</f>
        <v>0.10230692816244148</v>
      </c>
      <c r="T391" s="54">
        <v>0</v>
      </c>
      <c r="U391" s="54">
        <f>O396</f>
        <v>0.10209658349193233</v>
      </c>
      <c r="V391" s="54">
        <f>O398</f>
        <v>0.10374496412082627</v>
      </c>
      <c r="X391" s="70">
        <v>4</v>
      </c>
      <c r="Y391" s="96" t="str">
        <f>S366</f>
        <v>2,3,1,4,5</v>
      </c>
      <c r="Z391" s="96">
        <f>D375</f>
        <v>946</v>
      </c>
      <c r="AA391">
        <f>R393+U389+S392+T390</f>
        <v>0.40851184786822337</v>
      </c>
    </row>
    <row r="392" spans="2:27" x14ac:dyDescent="0.25">
      <c r="B392" s="104"/>
      <c r="C392" s="101"/>
      <c r="D392" s="106"/>
      <c r="E392" s="104"/>
      <c r="L392" s="70"/>
      <c r="M392" s="96">
        <f>1/D376</f>
        <v>1.2674271229404308E-3</v>
      </c>
      <c r="N392" s="70"/>
      <c r="O392" s="70"/>
      <c r="Q392" s="54">
        <v>4</v>
      </c>
      <c r="R392" s="54">
        <f>O387</f>
        <v>0.10374496412082627</v>
      </c>
      <c r="S392" s="54">
        <f>O393</f>
        <v>0.10142045454545455</v>
      </c>
      <c r="T392" s="54">
        <f>O396</f>
        <v>0.10209658349193233</v>
      </c>
      <c r="U392" s="54">
        <v>0</v>
      </c>
      <c r="V392" s="54">
        <f>O401</f>
        <v>0.10098425196850394</v>
      </c>
      <c r="X392" s="70">
        <v>5</v>
      </c>
      <c r="Y392" s="96" t="str">
        <f>S367</f>
        <v>1,2,3,4,5</v>
      </c>
      <c r="Z392" s="95">
        <f>D376</f>
        <v>789</v>
      </c>
      <c r="AA392">
        <f>R391+U389+V392+S393</f>
        <v>0.40917525702422392</v>
      </c>
    </row>
    <row r="393" spans="2:27" x14ac:dyDescent="0.25">
      <c r="B393" s="104"/>
      <c r="C393" s="101"/>
      <c r="D393" s="106"/>
      <c r="E393" s="104"/>
      <c r="L393" s="107" t="s">
        <v>188</v>
      </c>
      <c r="M393" s="96">
        <f>1/D372</f>
        <v>1.4204545454545455E-3</v>
      </c>
      <c r="N393" s="108">
        <f>SUM(M393:M393)</f>
        <v>1.4204545454545455E-3</v>
      </c>
      <c r="O393" s="107">
        <f>$C$308+N393</f>
        <v>0.10142045454545455</v>
      </c>
      <c r="Q393" s="54">
        <v>5</v>
      </c>
      <c r="R393" s="54">
        <f>O390</f>
        <v>0.10103950103950105</v>
      </c>
      <c r="S393" s="54">
        <f>O394</f>
        <v>0.10204133442093523</v>
      </c>
      <c r="T393" s="54">
        <f>O398</f>
        <v>0.10374496412082627</v>
      </c>
      <c r="U393" s="54">
        <f>O401</f>
        <v>0.10098425196850394</v>
      </c>
      <c r="V393" s="54">
        <v>0</v>
      </c>
    </row>
    <row r="394" spans="2:27" x14ac:dyDescent="0.25">
      <c r="B394" s="104"/>
      <c r="C394" s="101"/>
      <c r="D394" s="106"/>
      <c r="E394" s="104"/>
      <c r="L394" s="107" t="s">
        <v>189</v>
      </c>
      <c r="M394" s="96">
        <f>1/D373</f>
        <v>9.8425196850393699E-4</v>
      </c>
      <c r="N394" s="108">
        <f>SUM(M394:M395)</f>
        <v>2.0413344209352265E-3</v>
      </c>
      <c r="O394" s="107">
        <f>$C$308+N394</f>
        <v>0.10204133442093523</v>
      </c>
    </row>
    <row r="395" spans="2:27" x14ac:dyDescent="0.25">
      <c r="B395" s="104"/>
      <c r="C395" s="101"/>
      <c r="D395" s="106"/>
      <c r="E395" s="106"/>
      <c r="L395" s="107"/>
      <c r="M395" s="96">
        <f>1/D375</f>
        <v>1.0570824524312897E-3</v>
      </c>
      <c r="N395" s="108"/>
      <c r="O395" s="107"/>
    </row>
    <row r="396" spans="2:27" x14ac:dyDescent="0.25">
      <c r="B396" s="102"/>
      <c r="C396" s="102"/>
      <c r="D396" s="102"/>
      <c r="E396" s="102"/>
      <c r="L396" s="107" t="s">
        <v>190</v>
      </c>
      <c r="M396" s="96">
        <f>1/D374</f>
        <v>1.0395010395010396E-3</v>
      </c>
      <c r="N396" s="107">
        <f>SUM(M396:M397)</f>
        <v>2.096583491932329E-3</v>
      </c>
      <c r="O396" s="107">
        <f>$C$308+N396</f>
        <v>0.10209658349193233</v>
      </c>
    </row>
    <row r="397" spans="2:27" x14ac:dyDescent="0.25">
      <c r="B397" s="105"/>
      <c r="C397" s="101"/>
      <c r="D397" s="104"/>
      <c r="E397" s="104"/>
      <c r="L397" s="107"/>
      <c r="M397" s="96">
        <f>1/D375</f>
        <v>1.0570824524312897E-3</v>
      </c>
      <c r="N397" s="107"/>
      <c r="O397" s="107"/>
    </row>
    <row r="398" spans="2:27" x14ac:dyDescent="0.25">
      <c r="B398" s="105"/>
      <c r="C398" s="101"/>
      <c r="D398" s="104"/>
      <c r="E398" s="104"/>
      <c r="L398" s="107" t="s">
        <v>191</v>
      </c>
      <c r="M398" s="96">
        <f>1/D372</f>
        <v>1.4204545454545455E-3</v>
      </c>
      <c r="N398" s="107">
        <f>SUM(M398:M400)</f>
        <v>3.7449641208262665E-3</v>
      </c>
      <c r="O398" s="107">
        <f>$C$308+N398</f>
        <v>0.10374496412082627</v>
      </c>
    </row>
    <row r="399" spans="2:27" x14ac:dyDescent="0.25">
      <c r="B399" s="105"/>
      <c r="C399" s="101"/>
      <c r="D399" s="104"/>
      <c r="E399" s="104"/>
      <c r="L399" s="107"/>
      <c r="M399" s="96">
        <f>1/D375</f>
        <v>1.0570824524312897E-3</v>
      </c>
      <c r="N399" s="107"/>
      <c r="O399" s="107"/>
    </row>
    <row r="400" spans="2:27" x14ac:dyDescent="0.25">
      <c r="B400" s="105"/>
      <c r="C400" s="101"/>
      <c r="D400" s="104"/>
      <c r="E400" s="104"/>
      <c r="L400" s="70"/>
      <c r="M400" s="96">
        <f>1/D376</f>
        <v>1.2674271229404308E-3</v>
      </c>
      <c r="N400" s="70"/>
      <c r="O400" s="70"/>
    </row>
    <row r="401" spans="2:15" x14ac:dyDescent="0.25">
      <c r="B401" s="105"/>
      <c r="C401" s="101"/>
      <c r="D401" s="104"/>
      <c r="E401" s="104"/>
      <c r="L401" s="107" t="s">
        <v>192</v>
      </c>
      <c r="M401" s="96">
        <f>1/D373</f>
        <v>9.8425196850393699E-4</v>
      </c>
      <c r="N401" s="107">
        <f>SUM(M401)</f>
        <v>9.8425196850393699E-4</v>
      </c>
      <c r="O401" s="107">
        <f>$C$308+N401</f>
        <v>0.10098425196850394</v>
      </c>
    </row>
    <row r="402" spans="2:15" x14ac:dyDescent="0.25">
      <c r="B402" s="104"/>
      <c r="D402" s="101"/>
      <c r="E402" s="104"/>
      <c r="M402" s="113"/>
    </row>
  </sheetData>
  <mergeCells count="39">
    <mergeCell ref="N151:N153"/>
    <mergeCell ref="O151:O153"/>
    <mergeCell ref="L166:L167"/>
    <mergeCell ref="L168:L170"/>
    <mergeCell ref="L160:L161"/>
    <mergeCell ref="L162:L164"/>
    <mergeCell ref="L151:L153"/>
    <mergeCell ref="L155:L157"/>
    <mergeCell ref="L158:L159"/>
    <mergeCell ref="N243:N244"/>
    <mergeCell ref="O243:O244"/>
    <mergeCell ref="N155:N157"/>
    <mergeCell ref="O155:O157"/>
    <mergeCell ref="N160:N161"/>
    <mergeCell ref="N158:N159"/>
    <mergeCell ref="O158:O159"/>
    <mergeCell ref="O160:O161"/>
    <mergeCell ref="O162:O164"/>
    <mergeCell ref="N162:N164"/>
    <mergeCell ref="N166:N167"/>
    <mergeCell ref="O166:O167"/>
    <mergeCell ref="N168:N170"/>
    <mergeCell ref="O168:O170"/>
    <mergeCell ref="N245:N246"/>
    <mergeCell ref="O245:O246"/>
    <mergeCell ref="L228:L229"/>
    <mergeCell ref="L230:L231"/>
    <mergeCell ref="L232:L235"/>
    <mergeCell ref="L239:L242"/>
    <mergeCell ref="L245:L246"/>
    <mergeCell ref="N228:N229"/>
    <mergeCell ref="O228:O229"/>
    <mergeCell ref="N230:N231"/>
    <mergeCell ref="O230:O231"/>
    <mergeCell ref="N232:N235"/>
    <mergeCell ref="O232:O235"/>
    <mergeCell ref="N239:N242"/>
    <mergeCell ref="O239:O242"/>
    <mergeCell ref="L243:L244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08"/>
  <sheetViews>
    <sheetView workbookViewId="0">
      <selection activeCell="H3" sqref="H3:H7"/>
    </sheetView>
  </sheetViews>
  <sheetFormatPr defaultRowHeight="15" x14ac:dyDescent="0.25"/>
  <sheetData>
    <row r="2" spans="1:28" x14ac:dyDescent="0.25">
      <c r="B2" s="2">
        <v>1</v>
      </c>
      <c r="C2" s="2">
        <v>2</v>
      </c>
      <c r="D2" s="2">
        <v>3</v>
      </c>
      <c r="E2" s="2">
        <v>4</v>
      </c>
      <c r="F2" s="2">
        <v>5</v>
      </c>
      <c r="G2" s="88"/>
      <c r="H2" s="94" t="s">
        <v>9</v>
      </c>
      <c r="I2" s="94"/>
      <c r="J2" s="94" t="s">
        <v>10</v>
      </c>
      <c r="K2" s="94"/>
      <c r="L2" s="94" t="s">
        <v>11</v>
      </c>
      <c r="M2" s="94"/>
      <c r="N2" s="94" t="s">
        <v>12</v>
      </c>
      <c r="O2" s="94"/>
      <c r="P2" s="94" t="s">
        <v>13</v>
      </c>
      <c r="Q2" s="70"/>
      <c r="R2" s="94" t="s">
        <v>14</v>
      </c>
      <c r="S2" s="94"/>
      <c r="T2" s="94" t="s">
        <v>15</v>
      </c>
      <c r="U2" s="94"/>
      <c r="V2" s="94" t="s">
        <v>16</v>
      </c>
      <c r="W2" s="94"/>
      <c r="X2" s="94" t="s">
        <v>17</v>
      </c>
      <c r="Y2" s="94"/>
      <c r="Z2" s="94" t="s">
        <v>18</v>
      </c>
      <c r="AA2" s="70"/>
    </row>
    <row r="3" spans="1:28" x14ac:dyDescent="0.25">
      <c r="A3" s="49">
        <v>1</v>
      </c>
      <c r="B3" s="4">
        <v>0</v>
      </c>
      <c r="C3" s="4">
        <v>132</v>
      </c>
      <c r="D3" s="4">
        <v>217</v>
      </c>
      <c r="E3" s="4">
        <v>164</v>
      </c>
      <c r="F3" s="4">
        <v>58</v>
      </c>
      <c r="G3" s="89"/>
      <c r="H3" s="137">
        <v>2</v>
      </c>
      <c r="I3" s="137">
        <f>C4</f>
        <v>0</v>
      </c>
      <c r="J3" s="137">
        <v>1</v>
      </c>
      <c r="K3" s="137">
        <f>B3</f>
        <v>0</v>
      </c>
      <c r="L3" s="137">
        <v>2</v>
      </c>
      <c r="M3" s="137">
        <f>C4</f>
        <v>0</v>
      </c>
      <c r="N3" s="70">
        <v>4</v>
      </c>
      <c r="O3" s="137">
        <f>E6</f>
        <v>0</v>
      </c>
      <c r="P3" s="70">
        <v>2</v>
      </c>
      <c r="Q3" s="137">
        <f>C4</f>
        <v>0</v>
      </c>
      <c r="R3" s="137">
        <v>1</v>
      </c>
      <c r="S3" s="70">
        <f>B3</f>
        <v>0</v>
      </c>
      <c r="T3" s="137">
        <v>5</v>
      </c>
      <c r="U3" s="70">
        <f>F7</f>
        <v>0</v>
      </c>
      <c r="V3" s="137">
        <v>1</v>
      </c>
      <c r="W3" s="70">
        <f>B3</f>
        <v>0</v>
      </c>
      <c r="X3" s="137">
        <v>2</v>
      </c>
      <c r="Y3" s="70">
        <f>C4</f>
        <v>0</v>
      </c>
      <c r="Z3" s="137">
        <v>1</v>
      </c>
      <c r="AA3" s="70">
        <f>B3</f>
        <v>0</v>
      </c>
    </row>
    <row r="4" spans="1:28" x14ac:dyDescent="0.25">
      <c r="A4" s="49">
        <v>2</v>
      </c>
      <c r="B4" s="91">
        <v>132</v>
      </c>
      <c r="C4" s="91">
        <v>0</v>
      </c>
      <c r="D4" s="91">
        <v>290</v>
      </c>
      <c r="E4" s="91">
        <v>201</v>
      </c>
      <c r="F4" s="91">
        <v>79</v>
      </c>
      <c r="G4" s="89"/>
      <c r="H4" s="137">
        <v>4</v>
      </c>
      <c r="I4" s="137">
        <f>E4</f>
        <v>201</v>
      </c>
      <c r="J4" s="137">
        <v>5</v>
      </c>
      <c r="K4" s="137">
        <f>F3</f>
        <v>58</v>
      </c>
      <c r="L4" s="137">
        <v>5</v>
      </c>
      <c r="M4" s="137">
        <f>F4</f>
        <v>79</v>
      </c>
      <c r="N4" s="70">
        <v>1</v>
      </c>
      <c r="O4" s="137">
        <f>B6</f>
        <v>164</v>
      </c>
      <c r="P4" s="70">
        <v>5</v>
      </c>
      <c r="Q4" s="137">
        <f>F4</f>
        <v>79</v>
      </c>
      <c r="R4" s="137">
        <v>2</v>
      </c>
      <c r="S4" s="70">
        <f>C3</f>
        <v>132</v>
      </c>
      <c r="T4" s="137">
        <v>3</v>
      </c>
      <c r="U4" s="70">
        <f>D7</f>
        <v>303</v>
      </c>
      <c r="V4" s="137">
        <v>5</v>
      </c>
      <c r="W4" s="70">
        <f>F3</f>
        <v>58</v>
      </c>
      <c r="X4" s="137">
        <v>1</v>
      </c>
      <c r="Y4" s="70">
        <f>B4</f>
        <v>132</v>
      </c>
      <c r="Z4" s="137">
        <v>2</v>
      </c>
      <c r="AA4" s="70">
        <f>C3</f>
        <v>132</v>
      </c>
    </row>
    <row r="5" spans="1:28" x14ac:dyDescent="0.25">
      <c r="A5" s="49">
        <v>3</v>
      </c>
      <c r="B5" s="42">
        <v>217</v>
      </c>
      <c r="C5" s="42">
        <v>290</v>
      </c>
      <c r="D5" s="42">
        <v>0</v>
      </c>
      <c r="E5" s="42">
        <v>113</v>
      </c>
      <c r="F5" s="42">
        <v>303</v>
      </c>
      <c r="G5" s="89"/>
      <c r="H5" s="137">
        <v>5</v>
      </c>
      <c r="I5" s="137">
        <f>F6</f>
        <v>196</v>
      </c>
      <c r="J5" s="137">
        <v>3</v>
      </c>
      <c r="K5" s="137">
        <f>D7</f>
        <v>303</v>
      </c>
      <c r="L5" s="137">
        <v>1</v>
      </c>
      <c r="M5" s="137">
        <f>B7</f>
        <v>58</v>
      </c>
      <c r="N5" s="70">
        <v>3</v>
      </c>
      <c r="O5" s="137">
        <f>D3</f>
        <v>217</v>
      </c>
      <c r="P5" s="70">
        <v>3</v>
      </c>
      <c r="Q5" s="137">
        <f>D7</f>
        <v>303</v>
      </c>
      <c r="R5" s="137">
        <v>4</v>
      </c>
      <c r="S5" s="70">
        <f>E4</f>
        <v>201</v>
      </c>
      <c r="T5" s="137">
        <v>4</v>
      </c>
      <c r="U5" s="70">
        <f>E5</f>
        <v>113</v>
      </c>
      <c r="V5" s="137">
        <v>4</v>
      </c>
      <c r="W5" s="70">
        <f>E7</f>
        <v>196</v>
      </c>
      <c r="X5" s="137">
        <v>5</v>
      </c>
      <c r="Y5" s="70">
        <f>F3</f>
        <v>58</v>
      </c>
      <c r="Z5" s="137">
        <v>3</v>
      </c>
      <c r="AA5" s="70">
        <f>D4</f>
        <v>290</v>
      </c>
    </row>
    <row r="6" spans="1:28" x14ac:dyDescent="0.25">
      <c r="A6" s="49">
        <v>4</v>
      </c>
      <c r="B6" s="91">
        <v>164</v>
      </c>
      <c r="C6" s="91">
        <v>201</v>
      </c>
      <c r="D6" s="91">
        <v>113</v>
      </c>
      <c r="E6" s="91">
        <v>0</v>
      </c>
      <c r="F6" s="91">
        <v>196</v>
      </c>
      <c r="G6" s="89"/>
      <c r="H6" s="137">
        <v>1</v>
      </c>
      <c r="I6" s="137">
        <f>B7</f>
        <v>58</v>
      </c>
      <c r="J6" s="137">
        <v>4</v>
      </c>
      <c r="K6" s="137">
        <f>E5</f>
        <v>113</v>
      </c>
      <c r="L6" s="137">
        <v>3</v>
      </c>
      <c r="M6" s="137">
        <f>D3</f>
        <v>217</v>
      </c>
      <c r="N6" s="70">
        <v>5</v>
      </c>
      <c r="O6" s="137">
        <f>F5</f>
        <v>303</v>
      </c>
      <c r="P6" s="70">
        <v>1</v>
      </c>
      <c r="Q6" s="137">
        <f>B5</f>
        <v>217</v>
      </c>
      <c r="R6" s="137">
        <v>5</v>
      </c>
      <c r="S6" s="70">
        <f>F6</f>
        <v>196</v>
      </c>
      <c r="T6" s="137">
        <v>2</v>
      </c>
      <c r="U6" s="70">
        <f>C6</f>
        <v>201</v>
      </c>
      <c r="V6" s="137">
        <v>2</v>
      </c>
      <c r="W6" s="70">
        <f>C6</f>
        <v>201</v>
      </c>
      <c r="X6" s="137">
        <v>3</v>
      </c>
      <c r="Y6" s="70">
        <f>D7</f>
        <v>303</v>
      </c>
      <c r="Z6" s="137">
        <v>5</v>
      </c>
      <c r="AA6" s="70">
        <f>F5</f>
        <v>303</v>
      </c>
    </row>
    <row r="7" spans="1:28" x14ac:dyDescent="0.25">
      <c r="A7" s="49">
        <v>5</v>
      </c>
      <c r="B7" s="42">
        <v>58</v>
      </c>
      <c r="C7" s="42">
        <v>79</v>
      </c>
      <c r="D7" s="42">
        <v>303</v>
      </c>
      <c r="E7" s="42">
        <v>196</v>
      </c>
      <c r="F7" s="42">
        <v>0</v>
      </c>
      <c r="G7" s="89"/>
      <c r="H7" s="137">
        <v>3</v>
      </c>
      <c r="I7" s="137">
        <f>D3</f>
        <v>217</v>
      </c>
      <c r="J7" s="137">
        <v>2</v>
      </c>
      <c r="K7" s="137">
        <f>C6</f>
        <v>201</v>
      </c>
      <c r="L7" s="137">
        <v>4</v>
      </c>
      <c r="M7" s="137">
        <f>E5</f>
        <v>113</v>
      </c>
      <c r="N7" s="70">
        <v>2</v>
      </c>
      <c r="O7" s="137">
        <f>C7</f>
        <v>79</v>
      </c>
      <c r="P7" s="70">
        <v>4</v>
      </c>
      <c r="Q7" s="137">
        <f>E3</f>
        <v>164</v>
      </c>
      <c r="R7" s="137">
        <v>3</v>
      </c>
      <c r="S7" s="137">
        <f>D7</f>
        <v>303</v>
      </c>
      <c r="T7" s="137">
        <v>1</v>
      </c>
      <c r="U7" s="70">
        <f>B4</f>
        <v>132</v>
      </c>
      <c r="V7" s="137">
        <v>3</v>
      </c>
      <c r="W7" s="70">
        <f>D4</f>
        <v>290</v>
      </c>
      <c r="X7" s="137">
        <v>4</v>
      </c>
      <c r="Y7" s="70">
        <f>E5</f>
        <v>113</v>
      </c>
      <c r="Z7" s="137">
        <v>4</v>
      </c>
      <c r="AA7" s="70">
        <f>E7</f>
        <v>196</v>
      </c>
    </row>
    <row r="8" spans="1:28" x14ac:dyDescent="0.25">
      <c r="A8" s="90"/>
      <c r="B8" s="89"/>
      <c r="C8" s="89"/>
      <c r="D8" s="89"/>
      <c r="E8" s="89"/>
      <c r="F8" s="89"/>
      <c r="G8" s="89"/>
      <c r="H8" s="137">
        <v>2</v>
      </c>
      <c r="I8" s="70">
        <f>C5</f>
        <v>290</v>
      </c>
      <c r="J8" s="137">
        <v>1</v>
      </c>
      <c r="K8" s="70">
        <f>B4</f>
        <v>132</v>
      </c>
      <c r="L8" s="137">
        <v>2</v>
      </c>
      <c r="M8" s="70">
        <f>C6</f>
        <v>201</v>
      </c>
      <c r="N8" s="70">
        <v>4</v>
      </c>
      <c r="O8" s="70">
        <f>E4</f>
        <v>201</v>
      </c>
      <c r="P8" s="70">
        <v>2</v>
      </c>
      <c r="Q8" s="70">
        <f>C6</f>
        <v>201</v>
      </c>
      <c r="R8" s="137">
        <v>1</v>
      </c>
      <c r="S8" s="70">
        <f>B5</f>
        <v>217</v>
      </c>
      <c r="T8" s="137">
        <v>5</v>
      </c>
      <c r="U8" s="70">
        <f>F3</f>
        <v>58</v>
      </c>
      <c r="V8" s="137">
        <v>1</v>
      </c>
      <c r="W8" s="70">
        <f>B5</f>
        <v>217</v>
      </c>
      <c r="X8" s="137">
        <v>2</v>
      </c>
      <c r="Y8" s="70">
        <f>C6</f>
        <v>201</v>
      </c>
      <c r="Z8" s="137">
        <v>1</v>
      </c>
      <c r="AA8" s="70">
        <f>B6</f>
        <v>164</v>
      </c>
    </row>
    <row r="9" spans="1:28" x14ac:dyDescent="0.25">
      <c r="A9" s="90"/>
      <c r="B9" s="89"/>
      <c r="C9" s="89"/>
      <c r="D9" s="89"/>
      <c r="E9" s="89"/>
      <c r="F9" s="89"/>
      <c r="G9" s="89"/>
      <c r="H9" s="139"/>
      <c r="I9" s="139">
        <f>SUM(I3:I8)</f>
        <v>962</v>
      </c>
      <c r="J9" s="139"/>
      <c r="K9" s="139">
        <f>SUM(K3:K8)</f>
        <v>807</v>
      </c>
      <c r="L9" s="139"/>
      <c r="M9" s="139">
        <f>SUM(M3:M8)</f>
        <v>668</v>
      </c>
      <c r="N9" s="139"/>
      <c r="O9" s="139">
        <f>SUM(O3:O8)</f>
        <v>964</v>
      </c>
      <c r="P9" s="139"/>
      <c r="Q9" s="139">
        <f>SUM(Q3:Q8)</f>
        <v>964</v>
      </c>
      <c r="R9" s="139"/>
      <c r="S9" s="139">
        <f>SUM(S3:S8)</f>
        <v>1049</v>
      </c>
      <c r="T9" s="95"/>
      <c r="U9" s="139">
        <f>SUM(U3:U8)</f>
        <v>807</v>
      </c>
      <c r="V9" s="95"/>
      <c r="W9" s="139">
        <f>SUM(W3:W8)</f>
        <v>962</v>
      </c>
      <c r="X9" s="95"/>
      <c r="Y9" s="139">
        <f>SUM(Y3:Y8)</f>
        <v>807</v>
      </c>
      <c r="Z9" s="95"/>
      <c r="AA9" s="139">
        <f>SUM(AA3:AA8)</f>
        <v>1085</v>
      </c>
      <c r="AB9">
        <f>MIN(I9:AA9)</f>
        <v>668</v>
      </c>
    </row>
    <row r="10" spans="1:28" x14ac:dyDescent="0.25">
      <c r="B10" s="92" t="s">
        <v>193</v>
      </c>
      <c r="C10" s="89"/>
      <c r="G10" s="89"/>
      <c r="H10" s="214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6"/>
    </row>
    <row r="11" spans="1:28" ht="21" x14ac:dyDescent="0.35">
      <c r="A11" s="89"/>
      <c r="C11" s="97"/>
      <c r="G11" s="89"/>
      <c r="H11" s="70" t="s">
        <v>25</v>
      </c>
      <c r="I11" s="70"/>
      <c r="J11" s="70" t="s">
        <v>26</v>
      </c>
      <c r="K11" s="70"/>
      <c r="L11" s="70" t="s">
        <v>27</v>
      </c>
      <c r="M11" s="70"/>
      <c r="N11" s="70" t="s">
        <v>28</v>
      </c>
      <c r="O11" s="70"/>
      <c r="P11" s="70" t="s">
        <v>39</v>
      </c>
      <c r="Q11" s="70"/>
      <c r="R11" s="70" t="s">
        <v>40</v>
      </c>
      <c r="S11" s="70"/>
      <c r="T11" s="70" t="s">
        <v>41</v>
      </c>
      <c r="U11" s="70"/>
      <c r="V11" s="70" t="s">
        <v>42</v>
      </c>
      <c r="W11" s="70"/>
      <c r="X11" s="70" t="s">
        <v>43</v>
      </c>
      <c r="Y11" s="70"/>
      <c r="Z11" s="70" t="s">
        <v>44</v>
      </c>
      <c r="AA11" s="70"/>
    </row>
    <row r="12" spans="1:28" x14ac:dyDescent="0.25">
      <c r="A12" s="89"/>
      <c r="B12" s="92"/>
      <c r="G12" s="89"/>
      <c r="H12" s="137">
        <v>2</v>
      </c>
      <c r="I12" s="70">
        <f>C4</f>
        <v>0</v>
      </c>
      <c r="J12" s="137">
        <v>5</v>
      </c>
      <c r="K12" s="137">
        <f>F7</f>
        <v>0</v>
      </c>
      <c r="L12" s="137">
        <v>3</v>
      </c>
      <c r="M12" s="137">
        <f>D5</f>
        <v>0</v>
      </c>
      <c r="N12" s="137">
        <v>3</v>
      </c>
      <c r="O12" s="137">
        <f>D5</f>
        <v>0</v>
      </c>
      <c r="P12" s="137">
        <v>1</v>
      </c>
      <c r="Q12" s="137">
        <f>B3</f>
        <v>0</v>
      </c>
      <c r="R12" s="137">
        <v>3</v>
      </c>
      <c r="S12" s="137">
        <f>D5</f>
        <v>0</v>
      </c>
      <c r="T12" s="137">
        <v>1</v>
      </c>
      <c r="U12" s="70">
        <f>B3</f>
        <v>0</v>
      </c>
      <c r="V12" s="137">
        <v>5</v>
      </c>
      <c r="W12" s="70">
        <f>F7</f>
        <v>0</v>
      </c>
      <c r="X12" s="137">
        <v>5</v>
      </c>
      <c r="Y12" s="70">
        <f>F7</f>
        <v>0</v>
      </c>
      <c r="Z12" s="137">
        <v>5</v>
      </c>
      <c r="AA12" s="70">
        <f>F7</f>
        <v>0</v>
      </c>
    </row>
    <row r="13" spans="1:28" x14ac:dyDescent="0.25">
      <c r="A13" s="89"/>
      <c r="B13" s="92"/>
      <c r="G13" s="38"/>
      <c r="H13" s="137">
        <v>1</v>
      </c>
      <c r="I13" s="70">
        <f>B4</f>
        <v>132</v>
      </c>
      <c r="J13" s="137">
        <v>2</v>
      </c>
      <c r="K13" s="137">
        <f>C7</f>
        <v>79</v>
      </c>
      <c r="L13" s="137">
        <v>2</v>
      </c>
      <c r="M13" s="137">
        <f>C5</f>
        <v>290</v>
      </c>
      <c r="N13" s="137">
        <v>4</v>
      </c>
      <c r="O13" s="137">
        <f>E5</f>
        <v>113</v>
      </c>
      <c r="P13" s="137">
        <v>2</v>
      </c>
      <c r="Q13" s="137">
        <f>C3</f>
        <v>132</v>
      </c>
      <c r="R13" s="137">
        <v>2</v>
      </c>
      <c r="S13" s="137">
        <f>C5</f>
        <v>290</v>
      </c>
      <c r="T13" s="137">
        <v>5</v>
      </c>
      <c r="U13" s="70">
        <f>F3</f>
        <v>58</v>
      </c>
      <c r="V13" s="137">
        <v>3</v>
      </c>
      <c r="W13" s="70">
        <f>D7</f>
        <v>303</v>
      </c>
      <c r="X13" s="137">
        <v>3</v>
      </c>
      <c r="Y13" s="70">
        <f>D7</f>
        <v>303</v>
      </c>
      <c r="Z13" s="137">
        <v>1</v>
      </c>
      <c r="AA13" s="70">
        <f>B7</f>
        <v>58</v>
      </c>
    </row>
    <row r="14" spans="1:28" x14ac:dyDescent="0.25">
      <c r="A14" s="89"/>
      <c r="B14" s="92"/>
      <c r="G14" s="38"/>
      <c r="H14" s="137">
        <v>5</v>
      </c>
      <c r="I14" s="70">
        <f>F3</f>
        <v>58</v>
      </c>
      <c r="J14" s="137">
        <v>4</v>
      </c>
      <c r="K14" s="137">
        <f>E4</f>
        <v>201</v>
      </c>
      <c r="L14" s="137">
        <v>1</v>
      </c>
      <c r="M14" s="137">
        <f>B4</f>
        <v>132</v>
      </c>
      <c r="N14" s="137">
        <v>1</v>
      </c>
      <c r="O14" s="137">
        <f>B6</f>
        <v>164</v>
      </c>
      <c r="P14" s="137">
        <v>3</v>
      </c>
      <c r="Q14" s="137">
        <f>D4</f>
        <v>290</v>
      </c>
      <c r="R14" s="137">
        <v>5</v>
      </c>
      <c r="S14" s="137">
        <f>F4</f>
        <v>79</v>
      </c>
      <c r="T14" s="137">
        <v>3</v>
      </c>
      <c r="U14" s="70">
        <f>D7</f>
        <v>303</v>
      </c>
      <c r="V14" s="137">
        <v>1</v>
      </c>
      <c r="W14" s="70">
        <f>B5</f>
        <v>217</v>
      </c>
      <c r="X14" s="137">
        <v>2</v>
      </c>
      <c r="Y14" s="70">
        <f>C5</f>
        <v>290</v>
      </c>
      <c r="Z14" s="137">
        <v>3</v>
      </c>
      <c r="AA14" s="70">
        <f>D3</f>
        <v>217</v>
      </c>
    </row>
    <row r="15" spans="1:28" x14ac:dyDescent="0.25">
      <c r="A15" s="90"/>
      <c r="B15" s="38"/>
      <c r="C15" s="38"/>
      <c r="D15" s="38"/>
      <c r="E15" s="38"/>
      <c r="F15" s="38"/>
      <c r="G15" s="38"/>
      <c r="H15" s="137">
        <v>3</v>
      </c>
      <c r="I15" s="70">
        <f>D7</f>
        <v>303</v>
      </c>
      <c r="J15" s="137">
        <v>1</v>
      </c>
      <c r="K15" s="96">
        <f>B6</f>
        <v>164</v>
      </c>
      <c r="L15" s="137">
        <v>5</v>
      </c>
      <c r="M15" s="96">
        <f>F3</f>
        <v>58</v>
      </c>
      <c r="N15" s="137">
        <v>2</v>
      </c>
      <c r="O15" s="96">
        <f>C3</f>
        <v>132</v>
      </c>
      <c r="P15" s="137">
        <v>5</v>
      </c>
      <c r="Q15" s="137">
        <f>F5</f>
        <v>303</v>
      </c>
      <c r="R15" s="137">
        <v>1</v>
      </c>
      <c r="S15" s="137">
        <f>B7</f>
        <v>58</v>
      </c>
      <c r="T15" s="137">
        <v>2</v>
      </c>
      <c r="U15" s="70">
        <f>C5</f>
        <v>290</v>
      </c>
      <c r="V15" s="137">
        <v>2</v>
      </c>
      <c r="W15" s="70">
        <f>C3</f>
        <v>132</v>
      </c>
      <c r="X15" s="137">
        <v>4</v>
      </c>
      <c r="Y15" s="70">
        <f>E4</f>
        <v>201</v>
      </c>
      <c r="Z15" s="137">
        <v>2</v>
      </c>
      <c r="AA15" s="70">
        <f>C5</f>
        <v>290</v>
      </c>
    </row>
    <row r="16" spans="1:28" x14ac:dyDescent="0.25">
      <c r="A16" s="90"/>
      <c r="B16" s="38"/>
      <c r="C16" s="38"/>
      <c r="D16" s="38"/>
      <c r="E16" s="38"/>
      <c r="F16" s="38"/>
      <c r="G16" s="38"/>
      <c r="H16" s="137">
        <v>4</v>
      </c>
      <c r="I16" s="70">
        <f>E5</f>
        <v>113</v>
      </c>
      <c r="J16" s="137">
        <v>3</v>
      </c>
      <c r="K16" s="96">
        <f>D3</f>
        <v>217</v>
      </c>
      <c r="L16" s="137">
        <v>4</v>
      </c>
      <c r="M16" s="96">
        <f>E7</f>
        <v>196</v>
      </c>
      <c r="N16" s="137">
        <v>5</v>
      </c>
      <c r="O16" s="96">
        <f>F4</f>
        <v>79</v>
      </c>
      <c r="P16" s="137">
        <v>4</v>
      </c>
      <c r="Q16" s="96">
        <f>E7</f>
        <v>196</v>
      </c>
      <c r="R16" s="137">
        <v>4</v>
      </c>
      <c r="S16" s="137">
        <f>E3</f>
        <v>164</v>
      </c>
      <c r="T16" s="137">
        <v>4</v>
      </c>
      <c r="U16" s="70">
        <f>E4</f>
        <v>201</v>
      </c>
      <c r="V16" s="137">
        <v>4</v>
      </c>
      <c r="W16" s="70">
        <f>E4</f>
        <v>201</v>
      </c>
      <c r="X16" s="137">
        <v>1</v>
      </c>
      <c r="Y16" s="70">
        <f>B6</f>
        <v>164</v>
      </c>
      <c r="Z16" s="137">
        <v>4</v>
      </c>
      <c r="AA16" s="70">
        <f>E4</f>
        <v>201</v>
      </c>
    </row>
    <row r="17" spans="8:28" x14ac:dyDescent="0.25">
      <c r="H17" s="137">
        <v>2</v>
      </c>
      <c r="I17" s="70">
        <f>C6</f>
        <v>201</v>
      </c>
      <c r="J17" s="137">
        <v>5</v>
      </c>
      <c r="K17" s="70">
        <f>F5</f>
        <v>303</v>
      </c>
      <c r="L17" s="137">
        <v>3</v>
      </c>
      <c r="M17" s="70">
        <f>D6</f>
        <v>113</v>
      </c>
      <c r="N17" s="137">
        <v>3</v>
      </c>
      <c r="O17" s="70">
        <f>D7</f>
        <v>303</v>
      </c>
      <c r="P17" s="137">
        <v>1</v>
      </c>
      <c r="Q17" s="70">
        <f>B6</f>
        <v>164</v>
      </c>
      <c r="R17" s="137">
        <v>3</v>
      </c>
      <c r="S17" s="70">
        <f>D6</f>
        <v>113</v>
      </c>
      <c r="T17" s="137">
        <v>1</v>
      </c>
      <c r="U17" s="70">
        <f>B6</f>
        <v>164</v>
      </c>
      <c r="V17" s="137">
        <v>5</v>
      </c>
      <c r="W17" s="70">
        <f>F6</f>
        <v>196</v>
      </c>
      <c r="X17" s="137">
        <v>5</v>
      </c>
      <c r="Y17" s="70">
        <f>F3</f>
        <v>58</v>
      </c>
      <c r="Z17" s="137">
        <v>5</v>
      </c>
      <c r="AA17" s="70">
        <f>F6</f>
        <v>196</v>
      </c>
    </row>
    <row r="18" spans="8:28" x14ac:dyDescent="0.25">
      <c r="H18" s="95"/>
      <c r="I18" s="139">
        <f>SUM(I12:I17)</f>
        <v>807</v>
      </c>
      <c r="J18" s="95"/>
      <c r="K18" s="139">
        <f>SUM(K12:K17)</f>
        <v>964</v>
      </c>
      <c r="L18" s="95"/>
      <c r="M18" s="139">
        <f>SUM(M12:M17)</f>
        <v>789</v>
      </c>
      <c r="N18" s="95"/>
      <c r="O18" s="139">
        <f>SUM(O12:O17)</f>
        <v>791</v>
      </c>
      <c r="P18" s="95"/>
      <c r="Q18" s="139">
        <f>SUM(Q12:Q17)</f>
        <v>1085</v>
      </c>
      <c r="R18" s="95"/>
      <c r="S18" s="139">
        <f>SUM(S12:S17)</f>
        <v>704</v>
      </c>
      <c r="T18" s="95"/>
      <c r="U18" s="139">
        <f>SUM(U12:U17)</f>
        <v>1016</v>
      </c>
      <c r="V18" s="95"/>
      <c r="W18" s="139">
        <f>SUM(W12:W17)</f>
        <v>1049</v>
      </c>
      <c r="X18" s="95"/>
      <c r="Y18" s="139">
        <f>SUM(Y12:Y17)</f>
        <v>1016</v>
      </c>
      <c r="Z18" s="95"/>
      <c r="AA18" s="139">
        <f>SUM(AA12:AA17)</f>
        <v>962</v>
      </c>
      <c r="AB18">
        <f>MIN(I18:AA18)</f>
        <v>704</v>
      </c>
    </row>
    <row r="19" spans="8:28" x14ac:dyDescent="0.25">
      <c r="H19" s="211"/>
      <c r="I19" s="21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212"/>
      <c r="Z19" s="212"/>
      <c r="AA19" s="213"/>
    </row>
    <row r="20" spans="8:28" x14ac:dyDescent="0.25">
      <c r="H20" s="211" t="s">
        <v>45</v>
      </c>
      <c r="I20" s="213"/>
      <c r="J20" s="70" t="s">
        <v>46</v>
      </c>
      <c r="K20" s="70"/>
      <c r="L20" s="70" t="s">
        <v>47</v>
      </c>
      <c r="M20" s="70"/>
      <c r="N20" s="70" t="s">
        <v>48</v>
      </c>
      <c r="O20" s="70"/>
      <c r="P20" s="70" t="s">
        <v>49</v>
      </c>
      <c r="Q20" s="70"/>
      <c r="R20" s="70" t="s">
        <v>50</v>
      </c>
      <c r="S20" s="70"/>
      <c r="T20" s="70" t="s">
        <v>51</v>
      </c>
      <c r="U20" s="70"/>
      <c r="V20" s="70" t="s">
        <v>52</v>
      </c>
      <c r="W20" s="70"/>
      <c r="X20" s="70" t="s">
        <v>53</v>
      </c>
      <c r="Y20" s="70"/>
      <c r="Z20" s="70" t="s">
        <v>54</v>
      </c>
      <c r="AA20" s="70"/>
    </row>
    <row r="21" spans="8:28" x14ac:dyDescent="0.25">
      <c r="H21" s="137">
        <v>4</v>
      </c>
      <c r="I21" s="70">
        <f>E6</f>
        <v>0</v>
      </c>
      <c r="J21" s="137">
        <v>1</v>
      </c>
      <c r="K21" s="70">
        <f>B3</f>
        <v>0</v>
      </c>
      <c r="L21" s="137">
        <v>4</v>
      </c>
      <c r="M21" s="70">
        <f>E6</f>
        <v>0</v>
      </c>
      <c r="N21" s="137">
        <v>3</v>
      </c>
      <c r="O21" s="70">
        <f>D5</f>
        <v>0</v>
      </c>
      <c r="P21" s="137">
        <v>1</v>
      </c>
      <c r="Q21" s="70">
        <f>B3</f>
        <v>0</v>
      </c>
      <c r="R21" s="137">
        <v>3</v>
      </c>
      <c r="S21" s="70">
        <f>D5</f>
        <v>0</v>
      </c>
      <c r="T21" s="137">
        <v>4</v>
      </c>
      <c r="U21" s="70">
        <f>E6</f>
        <v>0</v>
      </c>
      <c r="V21" s="137">
        <v>1</v>
      </c>
      <c r="W21" s="70">
        <f>B3</f>
        <v>0</v>
      </c>
      <c r="X21" s="137">
        <v>4</v>
      </c>
      <c r="Y21" s="70">
        <f>E6</f>
        <v>0</v>
      </c>
      <c r="Z21" s="137">
        <v>2</v>
      </c>
      <c r="AA21" s="70">
        <f>C4</f>
        <v>0</v>
      </c>
    </row>
    <row r="22" spans="8:28" x14ac:dyDescent="0.25">
      <c r="H22" s="137">
        <v>5</v>
      </c>
      <c r="I22" s="70">
        <f>F6</f>
        <v>196</v>
      </c>
      <c r="J22" s="137">
        <v>3</v>
      </c>
      <c r="K22" s="70">
        <f>D3</f>
        <v>217</v>
      </c>
      <c r="L22" s="137">
        <v>1</v>
      </c>
      <c r="N22" s="137">
        <v>5</v>
      </c>
      <c r="O22" s="70">
        <f>F5</f>
        <v>303</v>
      </c>
      <c r="P22" s="137">
        <v>3</v>
      </c>
      <c r="Q22" s="70">
        <f>D3</f>
        <v>217</v>
      </c>
      <c r="R22" s="137">
        <v>4</v>
      </c>
      <c r="S22" s="70">
        <f>E5</f>
        <v>113</v>
      </c>
      <c r="T22" s="137">
        <v>5</v>
      </c>
      <c r="U22" s="70">
        <f>F6</f>
        <v>196</v>
      </c>
      <c r="V22" s="137">
        <v>4</v>
      </c>
      <c r="W22" s="70">
        <f>E3</f>
        <v>164</v>
      </c>
      <c r="X22" s="137">
        <v>5</v>
      </c>
      <c r="Y22" s="70">
        <f>F6</f>
        <v>196</v>
      </c>
      <c r="Z22" s="137">
        <v>5</v>
      </c>
      <c r="AA22" s="70">
        <f>F4</f>
        <v>79</v>
      </c>
    </row>
    <row r="23" spans="8:28" x14ac:dyDescent="0.25">
      <c r="H23" s="137">
        <v>3</v>
      </c>
      <c r="I23" s="70">
        <f>D7</f>
        <v>303</v>
      </c>
      <c r="J23" s="137">
        <v>2</v>
      </c>
      <c r="K23" s="70">
        <f>C5</f>
        <v>290</v>
      </c>
      <c r="L23" s="137">
        <v>5</v>
      </c>
      <c r="M23" s="70">
        <f>F3</f>
        <v>58</v>
      </c>
      <c r="N23" s="137">
        <v>2</v>
      </c>
      <c r="O23" s="70">
        <f>C7</f>
        <v>79</v>
      </c>
      <c r="P23" s="137">
        <v>4</v>
      </c>
      <c r="Q23" s="70">
        <f>E5</f>
        <v>113</v>
      </c>
      <c r="R23" s="137">
        <v>1</v>
      </c>
      <c r="S23" s="70">
        <f>B6</f>
        <v>164</v>
      </c>
      <c r="T23" s="137">
        <v>3</v>
      </c>
      <c r="U23" s="70">
        <f>D7</f>
        <v>303</v>
      </c>
      <c r="V23" s="137">
        <v>3</v>
      </c>
      <c r="W23" s="70">
        <f>D6</f>
        <v>113</v>
      </c>
      <c r="X23" s="137">
        <v>3</v>
      </c>
      <c r="Y23" s="70">
        <f>D7</f>
        <v>303</v>
      </c>
      <c r="Z23" s="137">
        <v>3</v>
      </c>
      <c r="AA23" s="70">
        <f>D7</f>
        <v>303</v>
      </c>
    </row>
    <row r="24" spans="8:28" x14ac:dyDescent="0.25">
      <c r="H24" s="137">
        <v>2</v>
      </c>
      <c r="I24" s="70">
        <f>C5</f>
        <v>290</v>
      </c>
      <c r="J24" s="137">
        <v>5</v>
      </c>
      <c r="K24" s="70">
        <f>F4</f>
        <v>79</v>
      </c>
      <c r="L24" s="137">
        <v>3</v>
      </c>
      <c r="M24" s="70">
        <f>D7</f>
        <v>303</v>
      </c>
      <c r="N24" s="137">
        <v>1</v>
      </c>
      <c r="O24" s="70">
        <f>B4</f>
        <v>132</v>
      </c>
      <c r="P24" s="137">
        <v>2</v>
      </c>
      <c r="Q24" s="70">
        <f>C6</f>
        <v>201</v>
      </c>
      <c r="R24" s="137">
        <v>5</v>
      </c>
      <c r="S24" s="70">
        <f>F3</f>
        <v>58</v>
      </c>
      <c r="T24" s="137">
        <v>2</v>
      </c>
      <c r="U24" s="70">
        <f>C5</f>
        <v>290</v>
      </c>
      <c r="V24" s="137">
        <v>5</v>
      </c>
      <c r="W24" s="70">
        <f>F5</f>
        <v>303</v>
      </c>
      <c r="X24" s="137">
        <v>1</v>
      </c>
      <c r="Y24" s="70">
        <f>B5</f>
        <v>217</v>
      </c>
      <c r="Z24" s="137">
        <v>4</v>
      </c>
      <c r="AA24" s="70">
        <f>E5</f>
        <v>113</v>
      </c>
    </row>
    <row r="25" spans="8:28" x14ac:dyDescent="0.25">
      <c r="H25" s="137">
        <v>1</v>
      </c>
      <c r="I25" s="70">
        <f>B4</f>
        <v>132</v>
      </c>
      <c r="J25" s="137">
        <v>4</v>
      </c>
      <c r="K25" s="70">
        <f>E7</f>
        <v>196</v>
      </c>
      <c r="L25" s="137">
        <v>2</v>
      </c>
      <c r="M25" s="70">
        <f>C5</f>
        <v>290</v>
      </c>
      <c r="N25" s="137">
        <v>4</v>
      </c>
      <c r="O25" s="70">
        <f>E3</f>
        <v>164</v>
      </c>
      <c r="P25" s="137">
        <v>5</v>
      </c>
      <c r="Q25" s="70">
        <f>F4</f>
        <v>79</v>
      </c>
      <c r="R25" s="137">
        <v>2</v>
      </c>
      <c r="S25" s="70">
        <f>C7</f>
        <v>79</v>
      </c>
      <c r="T25" s="137">
        <v>1</v>
      </c>
      <c r="U25" s="70">
        <f>B4</f>
        <v>132</v>
      </c>
      <c r="V25" s="137">
        <v>2</v>
      </c>
      <c r="W25" s="70">
        <f>C7</f>
        <v>79</v>
      </c>
      <c r="X25" s="137">
        <v>2</v>
      </c>
      <c r="Y25" s="70">
        <f>C3</f>
        <v>132</v>
      </c>
      <c r="Z25" s="137">
        <v>1</v>
      </c>
      <c r="AA25" s="70">
        <f>B6</f>
        <v>164</v>
      </c>
    </row>
    <row r="26" spans="8:28" x14ac:dyDescent="0.25">
      <c r="H26" s="137">
        <v>4</v>
      </c>
      <c r="I26" s="70">
        <f>E3</f>
        <v>164</v>
      </c>
      <c r="J26" s="137">
        <v>1</v>
      </c>
      <c r="K26" s="70">
        <f>B6</f>
        <v>164</v>
      </c>
      <c r="L26" s="137">
        <v>4</v>
      </c>
      <c r="M26" s="70">
        <f>E4</f>
        <v>201</v>
      </c>
      <c r="N26" s="137">
        <v>3</v>
      </c>
      <c r="O26" s="70">
        <f>D6</f>
        <v>113</v>
      </c>
      <c r="P26" s="137">
        <v>1</v>
      </c>
      <c r="Q26" s="70">
        <f>B7</f>
        <v>58</v>
      </c>
      <c r="R26" s="137">
        <v>3</v>
      </c>
      <c r="S26" s="70">
        <f>D4</f>
        <v>290</v>
      </c>
      <c r="T26" s="137">
        <v>4</v>
      </c>
      <c r="U26" s="70">
        <f>E3</f>
        <v>164</v>
      </c>
      <c r="V26" s="137">
        <v>1</v>
      </c>
      <c r="W26" s="70">
        <f>B4</f>
        <v>132</v>
      </c>
      <c r="X26" s="137">
        <v>4</v>
      </c>
      <c r="Y26" s="70">
        <f>E4</f>
        <v>201</v>
      </c>
      <c r="Z26" s="137">
        <v>2</v>
      </c>
      <c r="AA26" s="70">
        <f>C3</f>
        <v>132</v>
      </c>
    </row>
    <row r="27" spans="8:28" x14ac:dyDescent="0.25">
      <c r="H27" s="95"/>
      <c r="I27" s="139">
        <f>SUM(I21:I26)</f>
        <v>1085</v>
      </c>
      <c r="J27" s="95"/>
      <c r="K27" s="139">
        <f>SUM(K21:K26)</f>
        <v>946</v>
      </c>
      <c r="L27" s="95"/>
      <c r="M27" s="139">
        <f>SUM(M21:M26)</f>
        <v>852</v>
      </c>
      <c r="N27" s="95"/>
      <c r="O27" s="139">
        <f>SUM(O21:O26)</f>
        <v>791</v>
      </c>
      <c r="P27" s="95"/>
      <c r="Q27" s="139">
        <f>SUM(Q21:Q26)</f>
        <v>668</v>
      </c>
      <c r="R27" s="95"/>
      <c r="S27" s="139">
        <f>SUM(S21:S26)</f>
        <v>704</v>
      </c>
      <c r="T27" s="95"/>
      <c r="U27" s="139">
        <f>SUM(U21:U26)</f>
        <v>1085</v>
      </c>
      <c r="V27" s="95"/>
      <c r="W27" s="139">
        <f>SUM(W21:W26)</f>
        <v>791</v>
      </c>
      <c r="X27" s="95"/>
      <c r="Y27" s="139">
        <f>SUM(Y21:Y26)</f>
        <v>1049</v>
      </c>
      <c r="Z27" s="139"/>
      <c r="AA27" s="139">
        <f>SUM(AA21:AA26)</f>
        <v>791</v>
      </c>
      <c r="AB27">
        <f>MIN(I27:AA27)</f>
        <v>668</v>
      </c>
    </row>
    <row r="28" spans="8:28" x14ac:dyDescent="0.25">
      <c r="H28" s="211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2"/>
      <c r="W28" s="212"/>
      <c r="X28" s="212"/>
      <c r="Y28" s="212"/>
      <c r="Z28" s="212"/>
      <c r="AA28" s="213"/>
    </row>
    <row r="29" spans="8:28" x14ac:dyDescent="0.25">
      <c r="H29" s="70" t="s">
        <v>55</v>
      </c>
      <c r="I29" s="70"/>
      <c r="J29" s="70" t="s">
        <v>56</v>
      </c>
      <c r="K29" s="70"/>
      <c r="L29" s="70" t="s">
        <v>57</v>
      </c>
      <c r="M29" s="70"/>
      <c r="N29" s="70" t="s">
        <v>58</v>
      </c>
      <c r="O29" s="70"/>
      <c r="P29" s="70" t="s">
        <v>59</v>
      </c>
      <c r="Q29" s="70"/>
      <c r="R29" s="70" t="s">
        <v>60</v>
      </c>
      <c r="S29" s="70"/>
      <c r="T29" s="70" t="s">
        <v>61</v>
      </c>
      <c r="U29" s="70"/>
      <c r="V29" s="70" t="s">
        <v>62</v>
      </c>
      <c r="W29" s="70"/>
      <c r="X29" s="70" t="s">
        <v>63</v>
      </c>
      <c r="Y29" s="70"/>
      <c r="Z29" s="70" t="s">
        <v>64</v>
      </c>
      <c r="AA29" s="70"/>
    </row>
    <row r="30" spans="8:28" x14ac:dyDescent="0.25">
      <c r="H30" s="137">
        <v>1</v>
      </c>
      <c r="I30" s="70">
        <f>B3</f>
        <v>0</v>
      </c>
      <c r="J30" s="137">
        <v>1</v>
      </c>
      <c r="K30" s="70">
        <f>B3</f>
        <v>0</v>
      </c>
      <c r="L30" s="137">
        <v>1</v>
      </c>
      <c r="M30" s="70">
        <f>B3</f>
        <v>0</v>
      </c>
      <c r="N30" s="137">
        <v>3</v>
      </c>
      <c r="O30" s="70">
        <f>D5</f>
        <v>0</v>
      </c>
      <c r="P30" s="70">
        <v>2</v>
      </c>
      <c r="Q30" s="70">
        <f>C4</f>
        <v>0</v>
      </c>
      <c r="R30" s="70">
        <v>5</v>
      </c>
      <c r="S30" s="70">
        <f>F7</f>
        <v>0</v>
      </c>
      <c r="T30" s="70">
        <v>3</v>
      </c>
      <c r="U30" s="70">
        <f>D5</f>
        <v>0</v>
      </c>
      <c r="V30" s="70">
        <v>2</v>
      </c>
      <c r="W30" s="70">
        <f>C4</f>
        <v>0</v>
      </c>
      <c r="X30" s="70">
        <v>5</v>
      </c>
      <c r="Y30" s="70">
        <f>F7</f>
        <v>0</v>
      </c>
      <c r="Z30" s="70">
        <v>4</v>
      </c>
      <c r="AA30" s="70">
        <f>E6</f>
        <v>0</v>
      </c>
    </row>
    <row r="31" spans="8:28" x14ac:dyDescent="0.25">
      <c r="H31" s="137">
        <v>4</v>
      </c>
      <c r="I31" s="70">
        <f>E3</f>
        <v>164</v>
      </c>
      <c r="J31" s="137">
        <v>5</v>
      </c>
      <c r="K31" s="70">
        <f>F3</f>
        <v>58</v>
      </c>
      <c r="L31" s="137">
        <v>4</v>
      </c>
      <c r="M31" s="70">
        <f>E3</f>
        <v>164</v>
      </c>
      <c r="N31" s="137">
        <v>2</v>
      </c>
      <c r="O31" s="70">
        <f>C5</f>
        <v>290</v>
      </c>
      <c r="P31" s="70">
        <v>5</v>
      </c>
      <c r="Q31" s="70">
        <f>F4</f>
        <v>79</v>
      </c>
      <c r="R31" s="70">
        <v>4</v>
      </c>
      <c r="S31" s="70">
        <f>E7</f>
        <v>196</v>
      </c>
      <c r="T31" s="70">
        <v>5</v>
      </c>
      <c r="U31" s="70">
        <f>F5</f>
        <v>303</v>
      </c>
      <c r="V31" s="70">
        <v>5</v>
      </c>
      <c r="W31" s="70">
        <f>F4</f>
        <v>79</v>
      </c>
      <c r="X31" s="70">
        <v>2</v>
      </c>
      <c r="Y31" s="70">
        <f>C7</f>
        <v>79</v>
      </c>
      <c r="Z31" s="70">
        <v>3</v>
      </c>
      <c r="AA31" s="70">
        <f>D6</f>
        <v>113</v>
      </c>
    </row>
    <row r="32" spans="8:28" x14ac:dyDescent="0.25">
      <c r="H32" s="137">
        <v>3</v>
      </c>
      <c r="I32" s="70">
        <f>D6</f>
        <v>113</v>
      </c>
      <c r="J32" s="137">
        <v>3</v>
      </c>
      <c r="K32" s="70">
        <f>D7</f>
        <v>303</v>
      </c>
      <c r="L32" s="137">
        <v>3</v>
      </c>
      <c r="M32" s="70">
        <f>D6</f>
        <v>113</v>
      </c>
      <c r="N32" s="137">
        <v>1</v>
      </c>
      <c r="O32" s="70">
        <f>B4</f>
        <v>132</v>
      </c>
      <c r="P32" s="70">
        <v>4</v>
      </c>
      <c r="Q32" s="70">
        <f>E7</f>
        <v>196</v>
      </c>
      <c r="R32" s="70">
        <v>1</v>
      </c>
      <c r="S32" s="70">
        <f>B6</f>
        <v>164</v>
      </c>
      <c r="T32" s="70">
        <v>2</v>
      </c>
      <c r="U32" s="70">
        <f>C7</f>
        <v>79</v>
      </c>
      <c r="V32" s="70">
        <v>3</v>
      </c>
      <c r="W32" s="70">
        <f>D7</f>
        <v>303</v>
      </c>
      <c r="X32" s="70">
        <v>3</v>
      </c>
      <c r="Y32" s="70">
        <f>D4</f>
        <v>290</v>
      </c>
      <c r="Z32" s="70">
        <v>2</v>
      </c>
      <c r="AA32" s="70">
        <f>C5</f>
        <v>290</v>
      </c>
    </row>
    <row r="33" spans="8:28" x14ac:dyDescent="0.25">
      <c r="H33" s="137">
        <v>5</v>
      </c>
      <c r="I33" s="70">
        <f>F5</f>
        <v>303</v>
      </c>
      <c r="J33" s="137">
        <v>2</v>
      </c>
      <c r="K33" s="70">
        <f>C5</f>
        <v>290</v>
      </c>
      <c r="L33" s="137">
        <v>5</v>
      </c>
      <c r="M33" s="70">
        <f>F5</f>
        <v>303</v>
      </c>
      <c r="N33" s="137">
        <v>5</v>
      </c>
      <c r="O33" s="70">
        <f>F3</f>
        <v>58</v>
      </c>
      <c r="P33" s="70">
        <v>3</v>
      </c>
      <c r="Q33" s="70">
        <f>D6</f>
        <v>113</v>
      </c>
      <c r="R33" s="70">
        <v>2</v>
      </c>
      <c r="S33" s="70">
        <f>C3</f>
        <v>132</v>
      </c>
      <c r="T33" s="70">
        <v>1</v>
      </c>
      <c r="U33" s="70">
        <f>B4</f>
        <v>132</v>
      </c>
      <c r="V33" s="70">
        <v>4</v>
      </c>
      <c r="W33" s="70">
        <f>E5</f>
        <v>113</v>
      </c>
      <c r="X33" s="70">
        <v>4</v>
      </c>
      <c r="Y33" s="70">
        <f>E5</f>
        <v>113</v>
      </c>
      <c r="Z33" s="70">
        <v>1</v>
      </c>
      <c r="AA33" s="70">
        <f>B4</f>
        <v>132</v>
      </c>
    </row>
    <row r="34" spans="8:28" x14ac:dyDescent="0.25">
      <c r="H34" s="137">
        <v>2</v>
      </c>
      <c r="I34" s="70">
        <f>C7</f>
        <v>79</v>
      </c>
      <c r="J34" s="137">
        <v>4</v>
      </c>
      <c r="K34" s="70">
        <f>E4</f>
        <v>201</v>
      </c>
      <c r="L34" s="137">
        <v>2</v>
      </c>
      <c r="M34" s="70">
        <f>C7</f>
        <v>79</v>
      </c>
      <c r="N34" s="137">
        <v>4</v>
      </c>
      <c r="O34" s="70">
        <f>E7</f>
        <v>196</v>
      </c>
      <c r="P34" s="70">
        <v>1</v>
      </c>
      <c r="Q34" s="70">
        <f>B5</f>
        <v>217</v>
      </c>
      <c r="R34" s="70">
        <v>3</v>
      </c>
      <c r="S34" s="70">
        <f>D4</f>
        <v>290</v>
      </c>
      <c r="T34" s="70">
        <v>4</v>
      </c>
      <c r="U34" s="70">
        <f>E3</f>
        <v>164</v>
      </c>
      <c r="V34" s="70">
        <v>1</v>
      </c>
      <c r="W34" s="70">
        <f>B6</f>
        <v>164</v>
      </c>
      <c r="X34" s="70">
        <v>1</v>
      </c>
      <c r="Y34" s="70">
        <f>B6</f>
        <v>164</v>
      </c>
      <c r="Z34" s="70">
        <v>5</v>
      </c>
      <c r="AA34" s="70">
        <f>F3</f>
        <v>58</v>
      </c>
    </row>
    <row r="35" spans="8:28" x14ac:dyDescent="0.25">
      <c r="H35" s="137">
        <v>1</v>
      </c>
      <c r="I35" s="70">
        <f>B4</f>
        <v>132</v>
      </c>
      <c r="J35" s="137">
        <v>1</v>
      </c>
      <c r="K35" s="70">
        <f>B6</f>
        <v>164</v>
      </c>
      <c r="L35" s="137">
        <v>1</v>
      </c>
      <c r="M35" s="70">
        <f>B4</f>
        <v>132</v>
      </c>
      <c r="N35" s="137">
        <v>3</v>
      </c>
      <c r="O35" s="70">
        <f>D6</f>
        <v>113</v>
      </c>
      <c r="P35" s="70">
        <v>2</v>
      </c>
      <c r="Q35" s="70">
        <f>C3</f>
        <v>132</v>
      </c>
      <c r="R35" s="70">
        <v>5</v>
      </c>
      <c r="S35" s="70">
        <f>F5</f>
        <v>303</v>
      </c>
      <c r="T35" s="70">
        <v>3</v>
      </c>
      <c r="U35" s="70">
        <f>D6</f>
        <v>113</v>
      </c>
      <c r="V35" s="70">
        <v>2</v>
      </c>
      <c r="W35" s="70">
        <f>C3</f>
        <v>132</v>
      </c>
      <c r="X35" s="70">
        <v>5</v>
      </c>
      <c r="Y35" s="70">
        <f>F3</f>
        <v>58</v>
      </c>
      <c r="Z35" s="70">
        <v>4</v>
      </c>
      <c r="AA35" s="70">
        <f>E7</f>
        <v>196</v>
      </c>
    </row>
    <row r="36" spans="8:28" x14ac:dyDescent="0.25">
      <c r="H36" s="95"/>
      <c r="I36" s="139">
        <f>SUM(I30:I35)</f>
        <v>791</v>
      </c>
      <c r="J36" s="95"/>
      <c r="K36" s="139">
        <f>SUM(K30:K35)</f>
        <v>1016</v>
      </c>
      <c r="L36" s="95"/>
      <c r="M36" s="139">
        <f>SUM(M30:M35)</f>
        <v>791</v>
      </c>
      <c r="N36" s="95"/>
      <c r="O36" s="139">
        <f>SUM(O31:O35)</f>
        <v>789</v>
      </c>
      <c r="P36" s="95"/>
      <c r="Q36" s="139">
        <f>SUM(Q30:Q35)</f>
        <v>737</v>
      </c>
      <c r="R36" s="95"/>
      <c r="S36" s="139">
        <f>SUM(S30:S35)</f>
        <v>1085</v>
      </c>
      <c r="T36" s="95"/>
      <c r="U36" s="139">
        <f>SUM(U30:U35)</f>
        <v>791</v>
      </c>
      <c r="V36" s="95"/>
      <c r="W36" s="139">
        <f>SUM(W30:W35)</f>
        <v>791</v>
      </c>
      <c r="X36" s="95"/>
      <c r="Y36" s="139">
        <f>SUM(Y30:Y35)</f>
        <v>704</v>
      </c>
      <c r="Z36" s="95"/>
      <c r="AA36" s="139">
        <f>SUM(AA30:AA35)</f>
        <v>789</v>
      </c>
      <c r="AB36">
        <f>MIN(I36:AA36)</f>
        <v>704</v>
      </c>
    </row>
    <row r="37" spans="8:28" x14ac:dyDescent="0.25">
      <c r="H37" s="211"/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2"/>
      <c r="V37" s="212"/>
      <c r="W37" s="212"/>
      <c r="X37" s="212"/>
      <c r="Y37" s="212"/>
      <c r="Z37" s="212"/>
      <c r="AA37" s="213"/>
    </row>
    <row r="38" spans="8:28" x14ac:dyDescent="0.25">
      <c r="H38" s="70" t="s">
        <v>65</v>
      </c>
      <c r="I38" s="70"/>
      <c r="J38" s="70" t="s">
        <v>66</v>
      </c>
      <c r="K38" s="70"/>
      <c r="L38" s="70" t="s">
        <v>67</v>
      </c>
      <c r="M38" s="70"/>
      <c r="N38" s="70" t="s">
        <v>68</v>
      </c>
      <c r="O38" s="70"/>
      <c r="P38" s="70" t="s">
        <v>69</v>
      </c>
      <c r="Q38" s="70"/>
      <c r="R38" s="70" t="s">
        <v>70</v>
      </c>
      <c r="S38" s="70"/>
      <c r="T38" s="70" t="s">
        <v>71</v>
      </c>
      <c r="U38" s="70"/>
      <c r="V38" s="70" t="s">
        <v>72</v>
      </c>
      <c r="W38" s="70"/>
      <c r="X38" s="70" t="s">
        <v>73</v>
      </c>
      <c r="Y38" s="70"/>
      <c r="Z38" s="70" t="s">
        <v>74</v>
      </c>
      <c r="AA38" s="70"/>
    </row>
    <row r="39" spans="8:28" x14ac:dyDescent="0.25">
      <c r="H39" s="70">
        <v>5</v>
      </c>
      <c r="I39" s="70">
        <f>F7</f>
        <v>0</v>
      </c>
      <c r="J39" s="70">
        <v>1</v>
      </c>
      <c r="K39" s="70">
        <f>B3</f>
        <v>0</v>
      </c>
      <c r="L39" s="70">
        <v>5</v>
      </c>
      <c r="M39" s="70">
        <f>F7</f>
        <v>0</v>
      </c>
      <c r="N39" s="70">
        <v>5</v>
      </c>
      <c r="O39" s="70">
        <f>F7</f>
        <v>0</v>
      </c>
      <c r="P39" s="70">
        <v>4</v>
      </c>
      <c r="Q39" s="70">
        <f>E6</f>
        <v>0</v>
      </c>
      <c r="R39" s="70">
        <v>3</v>
      </c>
      <c r="S39" s="70">
        <f>D5</f>
        <v>0</v>
      </c>
      <c r="T39" s="70">
        <v>3</v>
      </c>
      <c r="U39" s="70">
        <f>D5</f>
        <v>0</v>
      </c>
      <c r="V39" s="70">
        <v>3</v>
      </c>
      <c r="W39" s="70">
        <f>D5</f>
        <v>0</v>
      </c>
      <c r="X39" s="70">
        <v>2</v>
      </c>
      <c r="Y39" s="70">
        <f>C4</f>
        <v>0</v>
      </c>
      <c r="Z39" s="70">
        <v>4</v>
      </c>
      <c r="AA39" s="70">
        <f>E6</f>
        <v>0</v>
      </c>
    </row>
    <row r="40" spans="8:28" x14ac:dyDescent="0.25">
      <c r="H40" s="70">
        <v>1</v>
      </c>
      <c r="I40" s="70">
        <f>B7</f>
        <v>58</v>
      </c>
      <c r="J40" s="70">
        <v>2</v>
      </c>
      <c r="K40" s="70">
        <f>C3</f>
        <v>132</v>
      </c>
      <c r="L40" s="70">
        <v>2</v>
      </c>
      <c r="M40" s="70">
        <f>C7</f>
        <v>79</v>
      </c>
      <c r="N40" s="70">
        <v>2</v>
      </c>
      <c r="O40" s="70">
        <f>C7</f>
        <v>79</v>
      </c>
      <c r="P40" s="70">
        <v>3</v>
      </c>
      <c r="Q40" s="70">
        <f>D6</f>
        <v>113</v>
      </c>
      <c r="R40" s="70">
        <v>2</v>
      </c>
      <c r="S40" s="70">
        <f>C5</f>
        <v>290</v>
      </c>
      <c r="T40" s="70">
        <v>1</v>
      </c>
      <c r="U40" s="70">
        <f>B5</f>
        <v>217</v>
      </c>
      <c r="V40" s="70">
        <v>5</v>
      </c>
      <c r="W40" s="70">
        <f>F5</f>
        <v>303</v>
      </c>
      <c r="X40" s="70">
        <v>5</v>
      </c>
      <c r="Y40" s="70">
        <f>F4</f>
        <v>79</v>
      </c>
      <c r="Z40" s="70">
        <v>5</v>
      </c>
      <c r="AA40" s="70">
        <f>F6</f>
        <v>196</v>
      </c>
    </row>
    <row r="41" spans="8:28" x14ac:dyDescent="0.25">
      <c r="H41" s="70">
        <v>4</v>
      </c>
      <c r="I41" s="70">
        <f>E3</f>
        <v>164</v>
      </c>
      <c r="J41" s="70">
        <v>5</v>
      </c>
      <c r="K41" s="70">
        <f>F4</f>
        <v>79</v>
      </c>
      <c r="L41" s="70">
        <v>4</v>
      </c>
      <c r="M41" s="70">
        <f>E4</f>
        <v>201</v>
      </c>
      <c r="N41" s="70">
        <v>3</v>
      </c>
      <c r="O41" s="70">
        <f>D4</f>
        <v>290</v>
      </c>
      <c r="P41" s="70">
        <v>1</v>
      </c>
      <c r="Q41" s="70">
        <f>B5</f>
        <v>217</v>
      </c>
      <c r="R41" s="70">
        <v>4</v>
      </c>
      <c r="S41" s="70">
        <f>E4</f>
        <v>201</v>
      </c>
      <c r="T41" s="70">
        <v>4</v>
      </c>
      <c r="U41" s="70">
        <f>E3</f>
        <v>164</v>
      </c>
      <c r="V41" s="70">
        <v>2</v>
      </c>
      <c r="W41" s="70">
        <f>C7</f>
        <v>79</v>
      </c>
      <c r="X41" s="70">
        <v>1</v>
      </c>
      <c r="Y41" s="70">
        <f>B7</f>
        <v>58</v>
      </c>
      <c r="Z41" s="70">
        <v>3</v>
      </c>
      <c r="AA41" s="70">
        <f>D7</f>
        <v>303</v>
      </c>
    </row>
    <row r="42" spans="8:28" x14ac:dyDescent="0.25">
      <c r="H42" s="70">
        <v>3</v>
      </c>
      <c r="I42" s="70">
        <f>D6</f>
        <v>113</v>
      </c>
      <c r="J42" s="70">
        <v>3</v>
      </c>
      <c r="K42" s="70">
        <f>D7</f>
        <v>303</v>
      </c>
      <c r="L42" s="70">
        <v>3</v>
      </c>
      <c r="M42" s="70">
        <f>D6</f>
        <v>113</v>
      </c>
      <c r="N42" s="70">
        <v>1</v>
      </c>
      <c r="O42" s="70">
        <f>B5</f>
        <v>217</v>
      </c>
      <c r="P42" s="70">
        <v>5</v>
      </c>
      <c r="Q42" s="70">
        <f>F3</f>
        <v>58</v>
      </c>
      <c r="R42" s="70">
        <v>1</v>
      </c>
      <c r="S42" s="70">
        <f>B6</f>
        <v>164</v>
      </c>
      <c r="T42" s="70">
        <v>5</v>
      </c>
      <c r="U42" s="70">
        <f>F6</f>
        <v>196</v>
      </c>
      <c r="V42" s="70">
        <v>4</v>
      </c>
      <c r="W42" s="70">
        <f>E4</f>
        <v>201</v>
      </c>
      <c r="X42" s="70">
        <v>4</v>
      </c>
      <c r="Y42" s="70">
        <f>E3</f>
        <v>164</v>
      </c>
      <c r="Z42" s="70">
        <v>2</v>
      </c>
      <c r="AA42" s="70">
        <f>C5</f>
        <v>290</v>
      </c>
    </row>
    <row r="43" spans="8:28" x14ac:dyDescent="0.25">
      <c r="H43" s="70">
        <v>2</v>
      </c>
      <c r="I43" s="70">
        <f>C5</f>
        <v>290</v>
      </c>
      <c r="J43" s="70">
        <v>4</v>
      </c>
      <c r="K43" s="70">
        <f>E5</f>
        <v>113</v>
      </c>
      <c r="L43" s="70">
        <v>1</v>
      </c>
      <c r="M43" s="70">
        <f>B5</f>
        <v>217</v>
      </c>
      <c r="N43" s="70">
        <v>4</v>
      </c>
      <c r="O43" s="70">
        <f>E3</f>
        <v>164</v>
      </c>
      <c r="P43" s="70">
        <v>2</v>
      </c>
      <c r="Q43" s="70">
        <f>C7</f>
        <v>79</v>
      </c>
      <c r="R43" s="70">
        <v>5</v>
      </c>
      <c r="S43" s="70">
        <f>F3</f>
        <v>58</v>
      </c>
      <c r="T43" s="70">
        <v>2</v>
      </c>
      <c r="U43" s="70">
        <f>C7</f>
        <v>79</v>
      </c>
      <c r="V43" s="70">
        <v>1</v>
      </c>
      <c r="W43" s="70">
        <f>B6</f>
        <v>164</v>
      </c>
      <c r="X43" s="70">
        <v>3</v>
      </c>
      <c r="Y43" s="70">
        <f>D6</f>
        <v>113</v>
      </c>
      <c r="Z43" s="70">
        <v>1</v>
      </c>
      <c r="AA43" s="70">
        <f>B4</f>
        <v>132</v>
      </c>
    </row>
    <row r="44" spans="8:28" x14ac:dyDescent="0.25">
      <c r="H44" s="70">
        <v>5</v>
      </c>
      <c r="I44" s="70">
        <f>F4</f>
        <v>79</v>
      </c>
      <c r="J44" s="70">
        <v>1</v>
      </c>
      <c r="K44" s="70">
        <f>B6</f>
        <v>164</v>
      </c>
      <c r="L44" s="70">
        <v>5</v>
      </c>
      <c r="M44" s="70">
        <f>F3</f>
        <v>58</v>
      </c>
      <c r="N44" s="70">
        <v>5</v>
      </c>
      <c r="O44" s="70">
        <f>F6</f>
        <v>196</v>
      </c>
      <c r="P44" s="70">
        <v>4</v>
      </c>
      <c r="Q44" s="70">
        <f>E4</f>
        <v>201</v>
      </c>
      <c r="R44" s="70">
        <v>3</v>
      </c>
      <c r="S44" s="70">
        <f>D7</f>
        <v>303</v>
      </c>
      <c r="T44" s="70">
        <v>3</v>
      </c>
      <c r="U44" s="70">
        <f>D4</f>
        <v>290</v>
      </c>
      <c r="V44" s="70">
        <v>3</v>
      </c>
      <c r="W44" s="70">
        <f>D3</f>
        <v>217</v>
      </c>
      <c r="X44" s="70">
        <v>2</v>
      </c>
      <c r="Y44" s="70">
        <f>C5</f>
        <v>290</v>
      </c>
      <c r="Z44" s="70">
        <v>4</v>
      </c>
      <c r="AA44" s="70">
        <f>E3</f>
        <v>164</v>
      </c>
    </row>
    <row r="45" spans="8:28" x14ac:dyDescent="0.25"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</row>
    <row r="46" spans="8:28" x14ac:dyDescent="0.25">
      <c r="H46" s="95"/>
      <c r="I46" s="139">
        <f>SUM(I40:I45)</f>
        <v>704</v>
      </c>
      <c r="J46" s="95"/>
      <c r="K46" s="139">
        <f>SUM(K40:K45)</f>
        <v>791</v>
      </c>
      <c r="L46" s="95"/>
      <c r="M46" s="139">
        <f>SUM(M40:M45)</f>
        <v>668</v>
      </c>
      <c r="N46" s="95"/>
      <c r="O46" s="139">
        <f>SUM(O40:O45)</f>
        <v>946</v>
      </c>
      <c r="P46" s="95"/>
      <c r="Q46" s="139">
        <f>SUM(Q40:Q45)</f>
        <v>668</v>
      </c>
      <c r="R46" s="95"/>
      <c r="S46" s="139">
        <f>SUM(S40:S45)</f>
        <v>1016</v>
      </c>
      <c r="T46" s="95"/>
      <c r="U46" s="139">
        <f>SUM(U40:U45)</f>
        <v>946</v>
      </c>
      <c r="V46" s="95"/>
      <c r="W46" s="139">
        <f>SUM(W40:W45)</f>
        <v>964</v>
      </c>
      <c r="X46" s="139"/>
      <c r="Y46" s="139">
        <f>SUM(Y40:Y45)</f>
        <v>704</v>
      </c>
      <c r="Z46" s="95"/>
      <c r="AA46" s="139">
        <f>SUM(AA40:AA45)</f>
        <v>1085</v>
      </c>
      <c r="AB46">
        <f>MIN(I46:AA46)</f>
        <v>668</v>
      </c>
    </row>
    <row r="47" spans="8:28" x14ac:dyDescent="0.25">
      <c r="H47" s="211"/>
      <c r="I47" s="212"/>
      <c r="J47" s="212"/>
      <c r="K47" s="212"/>
      <c r="L47" s="212"/>
      <c r="M47" s="212"/>
      <c r="N47" s="212"/>
      <c r="O47" s="212"/>
      <c r="P47" s="212"/>
      <c r="Q47" s="212"/>
      <c r="R47" s="212"/>
      <c r="S47" s="212"/>
      <c r="T47" s="212"/>
      <c r="U47" s="212"/>
      <c r="V47" s="212"/>
      <c r="W47" s="212"/>
      <c r="X47" s="212"/>
      <c r="Y47" s="212"/>
      <c r="Z47" s="212"/>
      <c r="AA47" s="213"/>
    </row>
    <row r="48" spans="8:28" x14ac:dyDescent="0.25">
      <c r="H48" s="70" t="s">
        <v>75</v>
      </c>
      <c r="I48" s="70"/>
      <c r="J48" s="70" t="s">
        <v>76</v>
      </c>
      <c r="K48" s="70"/>
      <c r="L48" s="70" t="s">
        <v>77</v>
      </c>
      <c r="M48" s="70"/>
      <c r="N48" s="70" t="s">
        <v>78</v>
      </c>
      <c r="O48" s="70"/>
      <c r="P48" s="70" t="s">
        <v>79</v>
      </c>
      <c r="Q48" s="70"/>
      <c r="R48" s="70" t="s">
        <v>80</v>
      </c>
      <c r="S48" s="70"/>
      <c r="T48" s="70" t="s">
        <v>81</v>
      </c>
      <c r="U48" s="70"/>
      <c r="V48" s="70" t="s">
        <v>82</v>
      </c>
      <c r="W48" s="70"/>
      <c r="X48" s="70" t="s">
        <v>83</v>
      </c>
      <c r="Y48" s="70"/>
      <c r="Z48" s="70" t="s">
        <v>84</v>
      </c>
      <c r="AA48" s="70"/>
    </row>
    <row r="49" spans="8:28" x14ac:dyDescent="0.25">
      <c r="H49" s="70">
        <v>5</v>
      </c>
      <c r="I49" s="70">
        <f>F7</f>
        <v>0</v>
      </c>
      <c r="J49" s="70">
        <v>5</v>
      </c>
      <c r="K49" s="70">
        <f>F7</f>
        <v>0</v>
      </c>
      <c r="L49" s="70">
        <v>2</v>
      </c>
      <c r="M49" s="70">
        <f>C4</f>
        <v>0</v>
      </c>
      <c r="N49" s="70">
        <v>2</v>
      </c>
      <c r="O49" s="70">
        <f>C4</f>
        <v>0</v>
      </c>
      <c r="P49" s="70">
        <v>1</v>
      </c>
      <c r="Q49" s="70">
        <f>B3</f>
        <v>0</v>
      </c>
      <c r="R49" s="70">
        <v>2</v>
      </c>
      <c r="S49" s="70">
        <f>C4</f>
        <v>0</v>
      </c>
      <c r="T49" s="70">
        <v>2</v>
      </c>
      <c r="U49" s="70">
        <f>C4</f>
        <v>0</v>
      </c>
      <c r="V49" s="70">
        <v>5</v>
      </c>
      <c r="W49" s="70">
        <f>F7</f>
        <v>0</v>
      </c>
      <c r="X49" s="70">
        <v>5</v>
      </c>
      <c r="Y49" s="70">
        <f>F7</f>
        <v>0</v>
      </c>
      <c r="Z49" s="70">
        <v>2</v>
      </c>
      <c r="AA49" s="70">
        <f>C4</f>
        <v>0</v>
      </c>
    </row>
    <row r="50" spans="8:28" x14ac:dyDescent="0.25">
      <c r="H50" s="70">
        <v>3</v>
      </c>
      <c r="I50" s="70">
        <f>D7</f>
        <v>303</v>
      </c>
      <c r="J50" s="70">
        <v>2</v>
      </c>
      <c r="K50" s="70">
        <f>C7</f>
        <v>79</v>
      </c>
      <c r="L50" s="70">
        <v>4</v>
      </c>
      <c r="M50" s="70">
        <f>E4</f>
        <v>201</v>
      </c>
      <c r="N50" s="70">
        <v>5</v>
      </c>
      <c r="O50" s="70">
        <f>F4</f>
        <v>79</v>
      </c>
      <c r="P50" s="70">
        <v>4</v>
      </c>
      <c r="Q50" s="70">
        <f>E3</f>
        <v>164</v>
      </c>
      <c r="R50" s="70">
        <v>1</v>
      </c>
      <c r="S50" s="70">
        <f>B4</f>
        <v>132</v>
      </c>
      <c r="T50" s="70">
        <v>4</v>
      </c>
      <c r="U50" s="70">
        <f>E4</f>
        <v>201</v>
      </c>
      <c r="V50" s="70">
        <v>4</v>
      </c>
      <c r="W50" s="70">
        <f>E7</f>
        <v>196</v>
      </c>
      <c r="X50" s="70">
        <v>1</v>
      </c>
      <c r="Y50" s="70">
        <f>B7</f>
        <v>58</v>
      </c>
      <c r="Z50" s="70">
        <v>5</v>
      </c>
      <c r="AA50" s="70">
        <f>F4</f>
        <v>79</v>
      </c>
    </row>
    <row r="51" spans="8:28" x14ac:dyDescent="0.25">
      <c r="H51" s="70">
        <v>4</v>
      </c>
      <c r="I51" s="70">
        <f>E5</f>
        <v>113</v>
      </c>
      <c r="J51" s="70">
        <v>4</v>
      </c>
      <c r="K51" s="70">
        <f>E4</f>
        <v>201</v>
      </c>
      <c r="L51" s="70">
        <v>1</v>
      </c>
      <c r="M51" s="70">
        <f>B6</f>
        <v>164</v>
      </c>
      <c r="N51" s="70">
        <v>3</v>
      </c>
      <c r="O51" s="70">
        <f>D7</f>
        <v>303</v>
      </c>
      <c r="P51" s="70">
        <v>2</v>
      </c>
      <c r="Q51" s="70">
        <f>C6</f>
        <v>201</v>
      </c>
      <c r="R51" s="70">
        <v>3</v>
      </c>
      <c r="S51" s="70">
        <f>D3</f>
        <v>217</v>
      </c>
      <c r="T51" s="70">
        <v>3</v>
      </c>
      <c r="U51" s="70">
        <f>D6</f>
        <v>113</v>
      </c>
      <c r="V51" s="70">
        <v>2</v>
      </c>
      <c r="W51" s="70">
        <f>C6</f>
        <v>201</v>
      </c>
      <c r="X51" s="70">
        <v>3</v>
      </c>
      <c r="Y51" s="70">
        <f>D3</f>
        <v>217</v>
      </c>
      <c r="Z51" s="70">
        <v>4</v>
      </c>
      <c r="AA51" s="70">
        <f>E7</f>
        <v>196</v>
      </c>
    </row>
    <row r="52" spans="8:28" x14ac:dyDescent="0.25">
      <c r="H52" s="70">
        <v>1</v>
      </c>
      <c r="I52" s="70">
        <f>B6</f>
        <v>164</v>
      </c>
      <c r="J52" s="70">
        <v>3</v>
      </c>
      <c r="K52" s="70">
        <f>D6</f>
        <v>113</v>
      </c>
      <c r="L52" s="70">
        <v>5</v>
      </c>
      <c r="M52" s="70">
        <f>F3</f>
        <v>58</v>
      </c>
      <c r="N52" s="70">
        <v>4</v>
      </c>
      <c r="O52" s="70">
        <f>E5</f>
        <v>113</v>
      </c>
      <c r="P52" s="70">
        <v>5</v>
      </c>
      <c r="Q52" s="70">
        <f>F4</f>
        <v>79</v>
      </c>
      <c r="R52" s="70">
        <v>4</v>
      </c>
      <c r="S52" s="70">
        <f>E5</f>
        <v>113</v>
      </c>
      <c r="T52" s="70">
        <v>1</v>
      </c>
      <c r="U52" s="70">
        <f>B5</f>
        <v>217</v>
      </c>
      <c r="V52" s="70">
        <v>3</v>
      </c>
      <c r="W52" s="70">
        <f>D4</f>
        <v>290</v>
      </c>
      <c r="X52" s="70">
        <v>4</v>
      </c>
      <c r="Y52" s="70">
        <f>E5</f>
        <v>113</v>
      </c>
      <c r="Z52" s="70">
        <v>3</v>
      </c>
      <c r="AA52" s="70">
        <f>D6</f>
        <v>113</v>
      </c>
    </row>
    <row r="53" spans="8:28" x14ac:dyDescent="0.25">
      <c r="H53" s="70">
        <v>2</v>
      </c>
      <c r="I53" s="70">
        <f>C3</f>
        <v>132</v>
      </c>
      <c r="J53" s="70">
        <v>1</v>
      </c>
      <c r="K53" s="70">
        <f>B5</f>
        <v>217</v>
      </c>
      <c r="L53" s="70">
        <v>3</v>
      </c>
      <c r="M53" s="70">
        <f>D7</f>
        <v>303</v>
      </c>
      <c r="N53" s="70">
        <v>1</v>
      </c>
      <c r="O53" s="70">
        <f>B6</f>
        <v>164</v>
      </c>
      <c r="P53" s="70">
        <v>3</v>
      </c>
      <c r="Q53" s="70">
        <f>D7</f>
        <v>303</v>
      </c>
      <c r="R53" s="70">
        <v>5</v>
      </c>
      <c r="S53" s="70">
        <f>F6</f>
        <v>196</v>
      </c>
      <c r="T53" s="70">
        <v>5</v>
      </c>
      <c r="U53" s="70">
        <f>F3</f>
        <v>58</v>
      </c>
      <c r="V53" s="70">
        <v>1</v>
      </c>
      <c r="W53" s="70">
        <f>B5</f>
        <v>217</v>
      </c>
      <c r="X53" s="70">
        <v>2</v>
      </c>
      <c r="Y53" s="70">
        <f>C6</f>
        <v>201</v>
      </c>
      <c r="Z53" s="70">
        <v>1</v>
      </c>
      <c r="AA53" s="70">
        <f>B5</f>
        <v>217</v>
      </c>
    </row>
    <row r="54" spans="8:28" x14ac:dyDescent="0.25">
      <c r="H54" s="70">
        <v>5</v>
      </c>
      <c r="I54" s="70">
        <f>F4</f>
        <v>79</v>
      </c>
      <c r="J54" s="70">
        <v>5</v>
      </c>
      <c r="K54" s="70">
        <f>F3</f>
        <v>58</v>
      </c>
      <c r="L54" s="70">
        <v>2</v>
      </c>
      <c r="M54" s="70">
        <f>C5</f>
        <v>290</v>
      </c>
      <c r="N54" s="70">
        <v>2</v>
      </c>
      <c r="O54" s="70">
        <f>C3</f>
        <v>132</v>
      </c>
      <c r="P54" s="70">
        <v>1</v>
      </c>
      <c r="Q54" s="70">
        <f>B5</f>
        <v>217</v>
      </c>
      <c r="R54" s="70">
        <v>2</v>
      </c>
      <c r="S54" s="70">
        <f>C7</f>
        <v>79</v>
      </c>
      <c r="T54" s="70">
        <v>2</v>
      </c>
      <c r="U54" s="70">
        <f>C7</f>
        <v>79</v>
      </c>
      <c r="V54" s="70">
        <v>5</v>
      </c>
      <c r="W54" s="70">
        <f>F3</f>
        <v>58</v>
      </c>
      <c r="X54" s="70">
        <v>5</v>
      </c>
      <c r="Y54" s="70">
        <f>F4</f>
        <v>79</v>
      </c>
      <c r="Z54" s="70">
        <v>2</v>
      </c>
      <c r="AA54" s="70">
        <f>C3</f>
        <v>132</v>
      </c>
    </row>
    <row r="55" spans="8:28" x14ac:dyDescent="0.25">
      <c r="H55" s="95"/>
      <c r="I55" s="139">
        <f>SUM(I49:I54)</f>
        <v>791</v>
      </c>
      <c r="J55" s="95"/>
      <c r="K55" s="139">
        <f>SUM(K49:K54)</f>
        <v>668</v>
      </c>
      <c r="L55" s="95"/>
      <c r="M55" s="139">
        <f>SUM(M49:M54)</f>
        <v>1016</v>
      </c>
      <c r="N55" s="95"/>
      <c r="O55" s="139">
        <f>SUM(O49:O54)</f>
        <v>791</v>
      </c>
      <c r="P55" s="95"/>
      <c r="Q55" s="139">
        <f>SUM(Q49:Q54)</f>
        <v>964</v>
      </c>
      <c r="R55" s="95"/>
      <c r="S55" s="139">
        <f>SUM(S49:S54)</f>
        <v>737</v>
      </c>
      <c r="T55" s="95"/>
      <c r="U55" s="139">
        <f>SUM(U49:U54)</f>
        <v>668</v>
      </c>
      <c r="V55" s="95"/>
      <c r="W55" s="139">
        <f>SUM(W49:W54)</f>
        <v>962</v>
      </c>
      <c r="X55" s="95"/>
      <c r="Y55" s="139">
        <f>SUM(Y49:Y54)</f>
        <v>668</v>
      </c>
      <c r="Z55" s="95"/>
      <c r="AA55" s="139">
        <f>SUM(AA49:AA54)</f>
        <v>737</v>
      </c>
      <c r="AB55">
        <f>MIN(I55:AA55)</f>
        <v>668</v>
      </c>
    </row>
    <row r="56" spans="8:28" x14ac:dyDescent="0.25"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</row>
    <row r="57" spans="8:28" x14ac:dyDescent="0.25">
      <c r="H57" s="70" t="s">
        <v>85</v>
      </c>
      <c r="I57" s="70"/>
      <c r="J57" s="70" t="s">
        <v>86</v>
      </c>
      <c r="K57" s="70"/>
      <c r="L57" s="70" t="s">
        <v>87</v>
      </c>
      <c r="M57" s="70"/>
      <c r="N57" s="70" t="s">
        <v>88</v>
      </c>
      <c r="O57" s="70"/>
      <c r="P57" s="70" t="s">
        <v>89</v>
      </c>
      <c r="Q57" s="70"/>
      <c r="R57" s="70" t="s">
        <v>90</v>
      </c>
      <c r="S57" s="70"/>
      <c r="T57" s="70" t="s">
        <v>91</v>
      </c>
      <c r="U57" s="70"/>
      <c r="V57" s="70" t="s">
        <v>92</v>
      </c>
      <c r="W57" s="70"/>
      <c r="X57" s="70" t="s">
        <v>93</v>
      </c>
      <c r="Y57" s="70"/>
      <c r="Z57" s="70" t="s">
        <v>94</v>
      </c>
      <c r="AA57" s="70"/>
    </row>
    <row r="58" spans="8:28" x14ac:dyDescent="0.25">
      <c r="H58" s="70">
        <v>4</v>
      </c>
      <c r="I58" s="70">
        <f>E6</f>
        <v>0</v>
      </c>
      <c r="J58" s="70">
        <v>5</v>
      </c>
      <c r="K58" s="70">
        <f>F7</f>
        <v>0</v>
      </c>
      <c r="L58" s="70">
        <v>4</v>
      </c>
      <c r="M58" s="70">
        <f>E6</f>
        <v>0</v>
      </c>
      <c r="N58" s="70">
        <v>5</v>
      </c>
      <c r="O58" s="70">
        <f>F7</f>
        <v>0</v>
      </c>
      <c r="P58" s="70">
        <v>2</v>
      </c>
      <c r="Q58" s="70">
        <f>C4</f>
        <v>0</v>
      </c>
      <c r="R58" s="70">
        <v>1</v>
      </c>
      <c r="S58" s="70">
        <f>B3</f>
        <v>0</v>
      </c>
      <c r="T58" s="70">
        <v>5</v>
      </c>
      <c r="U58" s="70">
        <f>F7</f>
        <v>0</v>
      </c>
      <c r="V58" s="70">
        <v>1</v>
      </c>
      <c r="W58" s="70">
        <f>B3</f>
        <v>0</v>
      </c>
      <c r="X58" s="70">
        <v>1</v>
      </c>
      <c r="Y58" s="70">
        <f>B3</f>
        <v>0</v>
      </c>
      <c r="Z58" s="70">
        <v>2</v>
      </c>
      <c r="AA58" s="70">
        <f>C4</f>
        <v>0</v>
      </c>
    </row>
    <row r="59" spans="8:28" x14ac:dyDescent="0.25">
      <c r="H59" s="70">
        <v>2</v>
      </c>
      <c r="I59" s="70">
        <f>C6</f>
        <v>201</v>
      </c>
      <c r="J59" s="70">
        <v>4</v>
      </c>
      <c r="K59" s="70">
        <f>E7</f>
        <v>196</v>
      </c>
      <c r="L59" s="70">
        <v>1</v>
      </c>
      <c r="M59" s="70">
        <f>B6</f>
        <v>164</v>
      </c>
      <c r="N59" s="70">
        <v>1</v>
      </c>
      <c r="O59" s="70">
        <f>B7</f>
        <v>58</v>
      </c>
      <c r="P59" s="70">
        <v>4</v>
      </c>
      <c r="Q59" s="70">
        <f>E4</f>
        <v>201</v>
      </c>
      <c r="R59" s="70">
        <v>3</v>
      </c>
      <c r="S59" s="70">
        <f>D3</f>
        <v>217</v>
      </c>
      <c r="T59" s="70">
        <v>2</v>
      </c>
      <c r="U59" s="70">
        <f>C7</f>
        <v>79</v>
      </c>
      <c r="V59" s="70">
        <v>4</v>
      </c>
      <c r="W59" s="70">
        <f>E3</f>
        <v>164</v>
      </c>
      <c r="X59" s="70">
        <v>3</v>
      </c>
      <c r="Y59" s="70">
        <f>D3</f>
        <v>217</v>
      </c>
      <c r="Z59" s="70">
        <v>1</v>
      </c>
      <c r="AA59" s="70">
        <f>B4</f>
        <v>132</v>
      </c>
    </row>
    <row r="60" spans="8:28" x14ac:dyDescent="0.25">
      <c r="H60" s="70">
        <v>5</v>
      </c>
      <c r="I60" s="70">
        <f>F4</f>
        <v>79</v>
      </c>
      <c r="J60" s="70">
        <v>2</v>
      </c>
      <c r="K60" s="70">
        <f>C6</f>
        <v>201</v>
      </c>
      <c r="L60" s="70">
        <v>5</v>
      </c>
      <c r="M60" s="70">
        <f>F3</f>
        <v>58</v>
      </c>
      <c r="N60" s="70">
        <v>2</v>
      </c>
      <c r="O60" s="70">
        <f>C3</f>
        <v>132</v>
      </c>
      <c r="P60" s="70">
        <v>3</v>
      </c>
      <c r="Q60" s="70">
        <f>D6</f>
        <v>113</v>
      </c>
      <c r="R60" s="70">
        <v>4</v>
      </c>
      <c r="S60" s="70">
        <f>E5</f>
        <v>113</v>
      </c>
      <c r="T60" s="70">
        <v>1</v>
      </c>
      <c r="U60" s="70">
        <f>B4</f>
        <v>132</v>
      </c>
      <c r="V60" s="70">
        <v>5</v>
      </c>
      <c r="W60" s="70">
        <f>F6</f>
        <v>196</v>
      </c>
      <c r="X60" s="70">
        <v>2</v>
      </c>
      <c r="Y60" s="70">
        <f>C5</f>
        <v>290</v>
      </c>
      <c r="Z60" s="70">
        <v>5</v>
      </c>
      <c r="AA60" s="70">
        <f>F3</f>
        <v>58</v>
      </c>
    </row>
    <row r="61" spans="8:28" x14ac:dyDescent="0.25">
      <c r="H61" s="70">
        <v>3</v>
      </c>
      <c r="I61" s="70">
        <f>D7</f>
        <v>303</v>
      </c>
      <c r="J61" s="70">
        <v>3</v>
      </c>
      <c r="K61" s="70">
        <f>D4</f>
        <v>290</v>
      </c>
      <c r="L61" s="70">
        <v>2</v>
      </c>
      <c r="M61" s="70">
        <f>C7</f>
        <v>79</v>
      </c>
      <c r="N61" s="70">
        <v>3</v>
      </c>
      <c r="O61" s="70">
        <f>D4</f>
        <v>290</v>
      </c>
      <c r="P61" s="70">
        <v>5</v>
      </c>
      <c r="Q61" s="70">
        <f>F5</f>
        <v>303</v>
      </c>
      <c r="R61" s="70">
        <v>5</v>
      </c>
      <c r="S61" s="70">
        <f>F6</f>
        <v>196</v>
      </c>
      <c r="T61" s="70">
        <v>4</v>
      </c>
      <c r="U61" s="70">
        <f>E3</f>
        <v>164</v>
      </c>
      <c r="V61" s="70">
        <v>3</v>
      </c>
      <c r="W61" s="70">
        <f>D7</f>
        <v>303</v>
      </c>
      <c r="X61" s="70">
        <v>5</v>
      </c>
      <c r="Y61" s="70">
        <f>F4</f>
        <v>79</v>
      </c>
      <c r="Z61" s="70">
        <v>3</v>
      </c>
      <c r="AA61" s="70">
        <f>D7</f>
        <v>303</v>
      </c>
    </row>
    <row r="62" spans="8:28" x14ac:dyDescent="0.25">
      <c r="H62" s="70">
        <v>1</v>
      </c>
      <c r="I62" s="70">
        <f>B5</f>
        <v>217</v>
      </c>
      <c r="J62" s="70">
        <v>1</v>
      </c>
      <c r="K62" s="70">
        <f>B5</f>
        <v>217</v>
      </c>
      <c r="L62" s="70">
        <v>3</v>
      </c>
      <c r="M62" s="70">
        <f>D4</f>
        <v>290</v>
      </c>
      <c r="N62" s="70">
        <v>4</v>
      </c>
      <c r="O62" s="70">
        <f>E5</f>
        <v>113</v>
      </c>
      <c r="P62" s="70">
        <v>1</v>
      </c>
      <c r="Q62" s="70">
        <f>B7</f>
        <v>58</v>
      </c>
      <c r="R62" s="70">
        <v>2</v>
      </c>
      <c r="S62" s="70">
        <f>C7</f>
        <v>79</v>
      </c>
      <c r="T62" s="70">
        <v>3</v>
      </c>
      <c r="U62" s="70">
        <f>D6</f>
        <v>113</v>
      </c>
      <c r="V62" s="70">
        <v>2</v>
      </c>
      <c r="W62" s="70">
        <f>C5</f>
        <v>290</v>
      </c>
      <c r="X62" s="70">
        <v>4</v>
      </c>
      <c r="Y62" s="70">
        <f>E7</f>
        <v>196</v>
      </c>
      <c r="Z62" s="70">
        <v>4</v>
      </c>
      <c r="AA62" s="70">
        <f>E5</f>
        <v>113</v>
      </c>
    </row>
    <row r="63" spans="8:28" x14ac:dyDescent="0.25">
      <c r="H63" s="70">
        <v>4</v>
      </c>
      <c r="I63" s="70">
        <f>E3</f>
        <v>164</v>
      </c>
      <c r="J63" s="70">
        <v>5</v>
      </c>
      <c r="K63" s="70">
        <f>F3</f>
        <v>58</v>
      </c>
      <c r="L63" s="70">
        <v>4</v>
      </c>
      <c r="M63" s="70">
        <f>E5</f>
        <v>113</v>
      </c>
      <c r="N63" s="70">
        <v>5</v>
      </c>
      <c r="O63" s="70">
        <f>F6</f>
        <v>196</v>
      </c>
      <c r="P63" s="70">
        <v>2</v>
      </c>
      <c r="Q63" s="70">
        <f>C3</f>
        <v>132</v>
      </c>
      <c r="R63" s="70">
        <v>1</v>
      </c>
      <c r="S63" s="70">
        <f>B4</f>
        <v>132</v>
      </c>
      <c r="T63" s="70">
        <v>5</v>
      </c>
      <c r="U63" s="70">
        <f>F5</f>
        <v>303</v>
      </c>
      <c r="V63" s="70">
        <v>1</v>
      </c>
      <c r="W63" s="70">
        <f>B4</f>
        <v>132</v>
      </c>
      <c r="X63" s="70">
        <v>1</v>
      </c>
      <c r="Y63" s="70">
        <f>B6</f>
        <v>164</v>
      </c>
      <c r="Z63" s="70">
        <v>2</v>
      </c>
      <c r="AA63" s="70">
        <f>C6</f>
        <v>201</v>
      </c>
    </row>
    <row r="64" spans="8:28" x14ac:dyDescent="0.25">
      <c r="H64" s="95"/>
      <c r="I64" s="139">
        <f>SUM(I58:I63)</f>
        <v>964</v>
      </c>
      <c r="J64" s="95"/>
      <c r="K64" s="139">
        <f>SUM(K58:K63)</f>
        <v>962</v>
      </c>
      <c r="L64" s="95"/>
      <c r="M64" s="139">
        <f>SUM(M58:M63)</f>
        <v>704</v>
      </c>
      <c r="N64" s="95"/>
      <c r="O64" s="139">
        <f>SUM(O58:O63)</f>
        <v>789</v>
      </c>
      <c r="P64" s="95"/>
      <c r="Q64" s="139">
        <f>SUM(Q58:Q63)</f>
        <v>807</v>
      </c>
      <c r="R64" s="95"/>
      <c r="S64" s="139">
        <f>SUM(S58:S63)</f>
        <v>737</v>
      </c>
      <c r="T64" s="95"/>
      <c r="U64" s="139">
        <f>SUM(U58:U63)</f>
        <v>791</v>
      </c>
      <c r="V64" s="95"/>
      <c r="W64" s="139">
        <f>SUM(W58:W63)</f>
        <v>1085</v>
      </c>
      <c r="X64" s="95"/>
      <c r="Y64" s="139">
        <f>SUM(Y58:Y63)</f>
        <v>946</v>
      </c>
      <c r="Z64" s="95"/>
      <c r="AA64" s="139">
        <f>SUM(AA58:AA63)</f>
        <v>807</v>
      </c>
      <c r="AB64">
        <f>MIN(I64:AA64)</f>
        <v>704</v>
      </c>
    </row>
    <row r="65" spans="2:28" x14ac:dyDescent="0.25">
      <c r="H65" s="70" t="s">
        <v>95</v>
      </c>
      <c r="I65" s="70"/>
      <c r="J65" s="70" t="s">
        <v>96</v>
      </c>
      <c r="K65" s="70"/>
      <c r="L65" s="70" t="s">
        <v>97</v>
      </c>
      <c r="M65" s="70"/>
      <c r="N65" s="70" t="s">
        <v>98</v>
      </c>
      <c r="O65" s="70"/>
      <c r="P65" s="70" t="s">
        <v>99</v>
      </c>
      <c r="Q65" s="70"/>
      <c r="R65" s="70" t="s">
        <v>100</v>
      </c>
      <c r="S65" s="70"/>
      <c r="T65" s="70" t="s">
        <v>101</v>
      </c>
      <c r="U65" s="70"/>
      <c r="V65" s="70" t="s">
        <v>102</v>
      </c>
      <c r="W65" s="70"/>
      <c r="X65" s="70" t="s">
        <v>103</v>
      </c>
      <c r="Y65" s="70"/>
      <c r="Z65" s="70" t="s">
        <v>104</v>
      </c>
      <c r="AA65" s="70"/>
    </row>
    <row r="66" spans="2:28" x14ac:dyDescent="0.25">
      <c r="H66" s="70">
        <v>3</v>
      </c>
      <c r="I66" s="70">
        <f>D5</f>
        <v>0</v>
      </c>
      <c r="J66" s="70">
        <v>3</v>
      </c>
      <c r="K66" s="70">
        <f>D5</f>
        <v>0</v>
      </c>
      <c r="L66" s="70">
        <v>5</v>
      </c>
      <c r="M66" s="70">
        <f>F7</f>
        <v>0</v>
      </c>
      <c r="N66" s="70">
        <v>4</v>
      </c>
      <c r="O66" s="70">
        <f>E6</f>
        <v>0</v>
      </c>
      <c r="P66" s="70">
        <v>1</v>
      </c>
      <c r="Q66" s="70">
        <f>B3</f>
        <v>0</v>
      </c>
      <c r="R66" s="70">
        <v>1</v>
      </c>
      <c r="S66" s="70">
        <f>B3</f>
        <v>0</v>
      </c>
      <c r="T66" s="70">
        <v>2</v>
      </c>
      <c r="U66" s="70">
        <f>C4</f>
        <v>0</v>
      </c>
      <c r="V66" s="70">
        <v>4</v>
      </c>
      <c r="W66" s="70">
        <f>E6</f>
        <v>0</v>
      </c>
      <c r="X66" s="70">
        <v>4</v>
      </c>
      <c r="Y66" s="70">
        <f>E6</f>
        <v>0</v>
      </c>
      <c r="Z66" s="70">
        <v>4</v>
      </c>
      <c r="AA66" s="70">
        <f>E6</f>
        <v>0</v>
      </c>
    </row>
    <row r="67" spans="2:28" x14ac:dyDescent="0.25">
      <c r="H67" s="70">
        <v>5</v>
      </c>
      <c r="I67" s="70">
        <f>F5</f>
        <v>303</v>
      </c>
      <c r="J67" s="70">
        <v>2</v>
      </c>
      <c r="K67" s="70">
        <f>C5</f>
        <v>290</v>
      </c>
      <c r="L67" s="70">
        <v>3</v>
      </c>
      <c r="M67" s="70">
        <f>D7</f>
        <v>303</v>
      </c>
      <c r="N67" s="70">
        <v>3</v>
      </c>
      <c r="O67" s="70">
        <f>D6</f>
        <v>113</v>
      </c>
      <c r="P67" s="70">
        <v>3</v>
      </c>
      <c r="Q67" s="70">
        <f>D3</f>
        <v>217</v>
      </c>
      <c r="R67" s="70">
        <v>4</v>
      </c>
      <c r="S67" s="70">
        <f>E3</f>
        <v>164</v>
      </c>
      <c r="T67" s="70">
        <v>5</v>
      </c>
      <c r="U67" s="70">
        <f>F4</f>
        <v>79</v>
      </c>
      <c r="V67" s="70">
        <v>2</v>
      </c>
      <c r="W67" s="70">
        <f>C6</f>
        <v>201</v>
      </c>
      <c r="X67" s="70">
        <v>3</v>
      </c>
      <c r="Y67" s="70">
        <f>D6</f>
        <v>113</v>
      </c>
      <c r="Z67" s="70">
        <v>2</v>
      </c>
      <c r="AA67" s="70">
        <f>C6</f>
        <v>201</v>
      </c>
    </row>
    <row r="68" spans="2:28" x14ac:dyDescent="0.25">
      <c r="H68" s="70">
        <v>2</v>
      </c>
      <c r="I68" s="70">
        <f>C7</f>
        <v>79</v>
      </c>
      <c r="J68" s="70">
        <v>5</v>
      </c>
      <c r="K68" s="70">
        <f>F4</f>
        <v>79</v>
      </c>
      <c r="L68" s="70">
        <v>4</v>
      </c>
      <c r="M68" s="70">
        <f>E5</f>
        <v>113</v>
      </c>
      <c r="N68" s="70">
        <v>2</v>
      </c>
      <c r="O68" s="70">
        <f>C5</f>
        <v>290</v>
      </c>
      <c r="P68" s="70">
        <v>2</v>
      </c>
      <c r="Q68" s="70">
        <f>C5</f>
        <v>290</v>
      </c>
      <c r="R68" s="70">
        <v>2</v>
      </c>
      <c r="S68" s="70">
        <f>C6</f>
        <v>201</v>
      </c>
      <c r="T68" s="70">
        <v>1</v>
      </c>
      <c r="U68" s="70">
        <f>B7</f>
        <v>58</v>
      </c>
      <c r="V68" s="70">
        <v>3</v>
      </c>
      <c r="W68" s="70">
        <f>D4</f>
        <v>290</v>
      </c>
      <c r="X68" s="70">
        <v>2</v>
      </c>
      <c r="Y68" s="70">
        <f>C5</f>
        <v>290</v>
      </c>
      <c r="Z68" s="70">
        <v>3</v>
      </c>
      <c r="AA68" s="70">
        <f>D4</f>
        <v>290</v>
      </c>
    </row>
    <row r="69" spans="2:28" x14ac:dyDescent="0.25">
      <c r="H69" s="70">
        <v>4</v>
      </c>
      <c r="I69" s="70">
        <f>E4</f>
        <v>201</v>
      </c>
      <c r="J69" s="70">
        <v>1</v>
      </c>
      <c r="K69" s="70">
        <f>B7</f>
        <v>58</v>
      </c>
      <c r="L69" s="70">
        <v>1</v>
      </c>
      <c r="M69" s="70">
        <f>B6</f>
        <v>164</v>
      </c>
      <c r="N69" s="70">
        <v>5</v>
      </c>
      <c r="O69" s="70">
        <f>F4</f>
        <v>79</v>
      </c>
      <c r="P69" s="70">
        <v>4</v>
      </c>
      <c r="Q69" s="70">
        <f>E4</f>
        <v>201</v>
      </c>
      <c r="R69" s="70">
        <v>3</v>
      </c>
      <c r="S69" s="70">
        <f>D4</f>
        <v>290</v>
      </c>
      <c r="T69" s="70">
        <v>3</v>
      </c>
      <c r="U69" s="70">
        <f>D3</f>
        <v>217</v>
      </c>
      <c r="V69" s="70">
        <v>1</v>
      </c>
      <c r="W69" s="70">
        <f>B5</f>
        <v>217</v>
      </c>
      <c r="X69" s="70">
        <v>5</v>
      </c>
      <c r="Y69" s="70">
        <f>F4</f>
        <v>79</v>
      </c>
      <c r="Z69" s="70">
        <v>5</v>
      </c>
      <c r="AA69" s="70">
        <f>F5</f>
        <v>303</v>
      </c>
    </row>
    <row r="70" spans="2:28" x14ac:dyDescent="0.25">
      <c r="H70" s="70">
        <v>1</v>
      </c>
      <c r="I70" s="70">
        <f>B6</f>
        <v>164</v>
      </c>
      <c r="J70" s="70">
        <v>4</v>
      </c>
      <c r="K70" s="70">
        <f>E3</f>
        <v>164</v>
      </c>
      <c r="L70" s="70">
        <v>2</v>
      </c>
      <c r="M70" s="70">
        <f>C3</f>
        <v>132</v>
      </c>
      <c r="N70" s="70">
        <v>1</v>
      </c>
      <c r="O70" s="70">
        <f>B7</f>
        <v>58</v>
      </c>
      <c r="P70" s="70">
        <v>5</v>
      </c>
      <c r="Q70" s="70">
        <f>F6</f>
        <v>196</v>
      </c>
      <c r="R70" s="70">
        <v>5</v>
      </c>
      <c r="S70" s="70">
        <f>F5</f>
        <v>303</v>
      </c>
      <c r="T70" s="70">
        <v>4</v>
      </c>
      <c r="U70" s="70">
        <f>E5</f>
        <v>113</v>
      </c>
      <c r="V70" s="70">
        <v>5</v>
      </c>
      <c r="W70" s="70">
        <f>F3</f>
        <v>58</v>
      </c>
      <c r="X70" s="70">
        <v>1</v>
      </c>
      <c r="Y70" s="70">
        <f>B7</f>
        <v>58</v>
      </c>
      <c r="Z70" s="70">
        <v>1</v>
      </c>
      <c r="AA70" s="70">
        <f>B7</f>
        <v>58</v>
      </c>
    </row>
    <row r="71" spans="2:28" x14ac:dyDescent="0.25">
      <c r="H71" s="70">
        <v>3</v>
      </c>
      <c r="I71" s="70">
        <f>D3</f>
        <v>217</v>
      </c>
      <c r="J71" s="70">
        <v>3</v>
      </c>
      <c r="K71" s="70">
        <f>D6</f>
        <v>113</v>
      </c>
      <c r="L71" s="70">
        <v>5</v>
      </c>
      <c r="M71" s="70">
        <f>F4</f>
        <v>79</v>
      </c>
      <c r="N71" s="70">
        <v>4</v>
      </c>
      <c r="O71" s="70">
        <f>E3</f>
        <v>164</v>
      </c>
      <c r="P71" s="70">
        <v>1</v>
      </c>
      <c r="Q71" s="70">
        <f>B7</f>
        <v>58</v>
      </c>
      <c r="R71" s="70">
        <v>1</v>
      </c>
      <c r="S71" s="70">
        <f>B7</f>
        <v>58</v>
      </c>
      <c r="T71" s="70">
        <v>2</v>
      </c>
      <c r="U71" s="70">
        <f>C6</f>
        <v>201</v>
      </c>
      <c r="V71" s="70">
        <v>4</v>
      </c>
      <c r="W71" s="70">
        <f>E7</f>
        <v>196</v>
      </c>
      <c r="X71" s="70">
        <v>4</v>
      </c>
      <c r="Y71" s="70">
        <f>E3</f>
        <v>164</v>
      </c>
      <c r="Z71" s="70">
        <v>4</v>
      </c>
      <c r="AA71" s="70">
        <f>E3</f>
        <v>164</v>
      </c>
    </row>
    <row r="72" spans="2:28" x14ac:dyDescent="0.25">
      <c r="H72" s="95"/>
      <c r="I72" s="139">
        <f>SUM(I66:I71)</f>
        <v>964</v>
      </c>
      <c r="J72" s="95"/>
      <c r="K72" s="139">
        <f>SUM(K66:K71)</f>
        <v>704</v>
      </c>
      <c r="L72" s="95"/>
      <c r="M72" s="139">
        <f>SUM(M66:M71)</f>
        <v>791</v>
      </c>
      <c r="N72" s="95"/>
      <c r="O72" s="139">
        <f>SUM(O66:O71)</f>
        <v>704</v>
      </c>
      <c r="P72" s="95"/>
      <c r="Q72" s="139">
        <f>SUM(Q66:Q71)</f>
        <v>962</v>
      </c>
      <c r="R72" s="95"/>
      <c r="S72" s="139">
        <f>SUM(S66:S71)</f>
        <v>1016</v>
      </c>
      <c r="T72" s="95"/>
      <c r="U72" s="139">
        <f>SUM(U66:U71)</f>
        <v>668</v>
      </c>
      <c r="V72" s="95"/>
      <c r="W72" s="139">
        <f>SUM(W66:W71)</f>
        <v>962</v>
      </c>
      <c r="X72" s="95"/>
      <c r="Y72" s="139">
        <f>SUM(Y66:Y71)</f>
        <v>704</v>
      </c>
      <c r="Z72" s="95"/>
      <c r="AA72" s="139">
        <f>SUM(AA66:AA71)</f>
        <v>1016</v>
      </c>
      <c r="AB72">
        <f>MIN(I72:AA72)</f>
        <v>668</v>
      </c>
    </row>
    <row r="73" spans="2:28" x14ac:dyDescent="0.25"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</row>
    <row r="74" spans="2:28" x14ac:dyDescent="0.25">
      <c r="B74" s="88">
        <v>4</v>
      </c>
      <c r="C74" s="93">
        <f ca="1">RAND()</f>
        <v>0.54767812137532901</v>
      </c>
      <c r="D74">
        <v>0.89039791273252544</v>
      </c>
      <c r="E74">
        <v>4.8398178525768332E-2</v>
      </c>
      <c r="F74">
        <v>1</v>
      </c>
      <c r="H74" s="70" t="s">
        <v>125</v>
      </c>
      <c r="I74" s="70"/>
      <c r="J74" s="70" t="s">
        <v>126</v>
      </c>
      <c r="K74" s="70"/>
      <c r="L74" s="70" t="s">
        <v>127</v>
      </c>
      <c r="M74" s="70"/>
      <c r="N74" s="70" t="s">
        <v>128</v>
      </c>
      <c r="O74" s="70"/>
      <c r="P74" s="70" t="s">
        <v>129</v>
      </c>
      <c r="Q74" s="70"/>
      <c r="R74" s="70" t="s">
        <v>130</v>
      </c>
      <c r="S74" s="70"/>
      <c r="T74" s="70" t="s">
        <v>131</v>
      </c>
      <c r="U74" s="70"/>
      <c r="V74" s="70" t="s">
        <v>132</v>
      </c>
      <c r="W74" s="70"/>
      <c r="X74" s="70" t="s">
        <v>133</v>
      </c>
      <c r="Y74" s="70"/>
      <c r="Z74" s="70" t="s">
        <v>134</v>
      </c>
      <c r="AA74" s="70"/>
    </row>
    <row r="75" spans="2:28" x14ac:dyDescent="0.25">
      <c r="B75" s="88">
        <v>1</v>
      </c>
      <c r="C75" s="93">
        <f ca="1">RAND()</f>
        <v>0.74314101781564412</v>
      </c>
      <c r="D75">
        <v>4.8398178525768332E-2</v>
      </c>
      <c r="E75">
        <v>0.17483955357604097</v>
      </c>
      <c r="F75">
        <v>2</v>
      </c>
      <c r="H75" s="70">
        <v>4</v>
      </c>
      <c r="I75" s="70" t="e">
        <f>#REF!</f>
        <v>#REF!</v>
      </c>
      <c r="J75" s="70">
        <v>2</v>
      </c>
      <c r="K75" s="70" t="e">
        <f>#REF!</f>
        <v>#REF!</v>
      </c>
      <c r="L75" s="70">
        <v>2</v>
      </c>
      <c r="M75" s="70" t="e">
        <f>#REF!</f>
        <v>#REF!</v>
      </c>
      <c r="N75" s="70">
        <v>2</v>
      </c>
      <c r="O75" s="70" t="e">
        <f>#REF!</f>
        <v>#REF!</v>
      </c>
      <c r="P75" s="70">
        <v>4</v>
      </c>
      <c r="Q75" s="70" t="e">
        <f>#REF!</f>
        <v>#REF!</v>
      </c>
      <c r="R75" s="70">
        <v>2</v>
      </c>
      <c r="S75" s="70" t="e">
        <f>#REF!</f>
        <v>#REF!</v>
      </c>
      <c r="T75" s="70">
        <v>2</v>
      </c>
      <c r="U75" s="70" t="e">
        <f>#REF!</f>
        <v>#REF!</v>
      </c>
      <c r="V75" s="70">
        <v>2</v>
      </c>
      <c r="W75" s="70" t="e">
        <f>#REF!</f>
        <v>#REF!</v>
      </c>
      <c r="X75" s="70">
        <v>2</v>
      </c>
      <c r="Y75" s="70" t="e">
        <f>#REF!</f>
        <v>#REF!</v>
      </c>
      <c r="Z75" s="70">
        <v>1</v>
      </c>
      <c r="AA75" s="70" t="e">
        <f>#REF!</f>
        <v>#REF!</v>
      </c>
    </row>
    <row r="76" spans="2:28" x14ac:dyDescent="0.25">
      <c r="B76" s="88">
        <v>2</v>
      </c>
      <c r="C76" s="93">
        <f ca="1">RAND()</f>
        <v>0.24071648858788963</v>
      </c>
      <c r="D76">
        <v>0.17483955357604097</v>
      </c>
      <c r="E76">
        <v>0.25977121973585593</v>
      </c>
      <c r="F76">
        <v>3</v>
      </c>
      <c r="H76" s="70">
        <v>3</v>
      </c>
      <c r="I76" s="70" t="e">
        <f>#REF!</f>
        <v>#REF!</v>
      </c>
      <c r="J76" s="70">
        <v>1</v>
      </c>
      <c r="K76" s="70" t="e">
        <f>#REF!</f>
        <v>#REF!</v>
      </c>
      <c r="L76" s="70">
        <v>5</v>
      </c>
      <c r="M76" s="70" t="e">
        <f>#REF!</f>
        <v>#REF!</v>
      </c>
      <c r="N76" s="70">
        <v>4</v>
      </c>
      <c r="O76" s="70" t="e">
        <f>#REF!</f>
        <v>#REF!</v>
      </c>
      <c r="P76" s="70">
        <v>2</v>
      </c>
      <c r="Q76" s="70" t="e">
        <f>#REF!</f>
        <v>#REF!</v>
      </c>
      <c r="R76" s="70">
        <v>3</v>
      </c>
      <c r="S76" s="70" t="e">
        <f>#REF!</f>
        <v>#REF!</v>
      </c>
      <c r="T76" s="70">
        <v>5</v>
      </c>
      <c r="U76" s="70" t="e">
        <f>#REF!</f>
        <v>#REF!</v>
      </c>
      <c r="V76" s="70">
        <v>5</v>
      </c>
      <c r="W76" s="70" t="e">
        <f>#REF!</f>
        <v>#REF!</v>
      </c>
      <c r="X76" s="70">
        <v>1</v>
      </c>
      <c r="Y76" s="70" t="e">
        <f>#REF!</f>
        <v>#REF!</v>
      </c>
      <c r="Z76" s="70">
        <v>5</v>
      </c>
      <c r="AA76" s="70" t="e">
        <f>#REF!</f>
        <v>#REF!</v>
      </c>
    </row>
    <row r="77" spans="2:28" x14ac:dyDescent="0.25">
      <c r="B77" s="88">
        <v>5</v>
      </c>
      <c r="C77" s="93">
        <f ca="1">RAND()</f>
        <v>0.64267964297204072</v>
      </c>
      <c r="D77">
        <v>0.64561508748257612</v>
      </c>
      <c r="E77">
        <v>0.64561508748257612</v>
      </c>
      <c r="F77">
        <v>4</v>
      </c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</row>
    <row r="78" spans="2:28" x14ac:dyDescent="0.25">
      <c r="B78" s="88">
        <v>3</v>
      </c>
      <c r="C78" s="93">
        <f ca="1">RAND()</f>
        <v>0.87991406170949282</v>
      </c>
      <c r="D78">
        <v>0.25977121973585593</v>
      </c>
      <c r="E78">
        <v>0.89039791273252544</v>
      </c>
      <c r="F78">
        <v>5</v>
      </c>
      <c r="H78" s="95"/>
      <c r="I78" s="139" t="e">
        <f>SUM(I72:I77)</f>
        <v>#REF!</v>
      </c>
      <c r="J78" s="95"/>
      <c r="K78" s="139" t="e">
        <f>SUM(K72:K77)</f>
        <v>#REF!</v>
      </c>
      <c r="L78" s="95"/>
      <c r="M78" s="139" t="e">
        <f>SUM(M72:M77)</f>
        <v>#REF!</v>
      </c>
      <c r="N78" s="95"/>
      <c r="O78" s="139" t="e">
        <f>SUM(O72:O77)</f>
        <v>#REF!</v>
      </c>
      <c r="P78" s="95"/>
      <c r="Q78" s="139" t="e">
        <f>SUM(Q72:Q77)</f>
        <v>#REF!</v>
      </c>
      <c r="R78" s="95"/>
      <c r="S78" s="139" t="e">
        <f>SUM(S72:S77)</f>
        <v>#REF!</v>
      </c>
      <c r="T78" s="95"/>
      <c r="U78" s="139" t="e">
        <f>SUM(U72:U77)</f>
        <v>#REF!</v>
      </c>
      <c r="V78" s="95"/>
      <c r="W78" s="139" t="e">
        <f>SUM(W72:W77)</f>
        <v>#REF!</v>
      </c>
      <c r="X78" s="95"/>
      <c r="Y78" s="139" t="e">
        <f>SUM(Y72:Y77)</f>
        <v>#REF!</v>
      </c>
      <c r="Z78" s="95"/>
      <c r="AA78" s="139" t="e">
        <f>SUM(AA72:AA77)</f>
        <v>#REF!</v>
      </c>
      <c r="AB78" t="e">
        <f>MIN(I78:AA78)</f>
        <v>#REF!</v>
      </c>
    </row>
    <row r="79" spans="2:28" x14ac:dyDescent="0.25">
      <c r="H79" s="70" t="s">
        <v>105</v>
      </c>
      <c r="I79" s="70"/>
      <c r="J79" s="70" t="s">
        <v>106</v>
      </c>
      <c r="K79" s="70"/>
      <c r="L79" s="70" t="s">
        <v>107</v>
      </c>
      <c r="M79" s="70"/>
      <c r="N79" s="70" t="s">
        <v>108</v>
      </c>
      <c r="O79" s="70"/>
      <c r="P79" s="70" t="s">
        <v>109</v>
      </c>
      <c r="Q79" s="70"/>
      <c r="R79" s="70" t="s">
        <v>110</v>
      </c>
      <c r="S79" s="70"/>
      <c r="T79" s="70" t="s">
        <v>111</v>
      </c>
      <c r="U79" s="70"/>
      <c r="V79" s="70" t="s">
        <v>112</v>
      </c>
      <c r="W79" s="70"/>
      <c r="X79" s="70" t="s">
        <v>113</v>
      </c>
      <c r="Y79" s="70"/>
      <c r="Z79" s="70" t="s">
        <v>114</v>
      </c>
      <c r="AA79" s="70"/>
    </row>
    <row r="80" spans="2:28" x14ac:dyDescent="0.25">
      <c r="H80" s="70">
        <v>2</v>
      </c>
      <c r="I80" s="70">
        <f>C9</f>
        <v>0</v>
      </c>
      <c r="J80" s="70">
        <v>3</v>
      </c>
      <c r="K80" s="70">
        <f>D10</f>
        <v>0</v>
      </c>
      <c r="L80" s="70">
        <v>2</v>
      </c>
      <c r="M80" s="70">
        <f>C9</f>
        <v>0</v>
      </c>
      <c r="N80" s="70">
        <v>1</v>
      </c>
      <c r="O80" s="70">
        <f>B8</f>
        <v>0</v>
      </c>
      <c r="P80" s="70">
        <v>4</v>
      </c>
      <c r="Q80" s="70">
        <f>E11</f>
        <v>0</v>
      </c>
      <c r="R80" s="70">
        <v>3</v>
      </c>
      <c r="S80" s="70">
        <f>D10</f>
        <v>0</v>
      </c>
      <c r="T80" s="70">
        <v>5</v>
      </c>
      <c r="U80" s="70">
        <f>F12</f>
        <v>0</v>
      </c>
      <c r="V80" s="70">
        <v>1</v>
      </c>
      <c r="W80" s="70">
        <f>B8</f>
        <v>0</v>
      </c>
      <c r="X80" s="70">
        <v>2</v>
      </c>
      <c r="Y80" s="70">
        <f>C9</f>
        <v>0</v>
      </c>
      <c r="Z80" s="70">
        <v>2</v>
      </c>
      <c r="AA80" s="70">
        <f>C9</f>
        <v>0</v>
      </c>
    </row>
    <row r="81" spans="2:28" x14ac:dyDescent="0.25">
      <c r="H81" s="70">
        <v>4</v>
      </c>
      <c r="I81" s="70">
        <f>E9</f>
        <v>0</v>
      </c>
      <c r="J81" s="70">
        <v>1</v>
      </c>
      <c r="K81" s="70" t="str">
        <f>B10</f>
        <v>sumber : Casquilho, 2012</v>
      </c>
      <c r="L81" s="70">
        <v>3</v>
      </c>
      <c r="M81" s="70">
        <f>D9</f>
        <v>0</v>
      </c>
      <c r="N81" s="70">
        <v>3</v>
      </c>
      <c r="O81" s="70">
        <f>D8</f>
        <v>0</v>
      </c>
      <c r="P81" s="70">
        <v>3</v>
      </c>
      <c r="Q81" s="70">
        <f>D11</f>
        <v>0</v>
      </c>
      <c r="R81" s="70">
        <v>1</v>
      </c>
      <c r="S81" s="70" t="str">
        <f>B10</f>
        <v>sumber : Casquilho, 2012</v>
      </c>
      <c r="T81" s="70">
        <v>2</v>
      </c>
      <c r="U81" s="70">
        <f>C12</f>
        <v>0</v>
      </c>
      <c r="V81" s="70">
        <v>5</v>
      </c>
      <c r="W81" s="70">
        <f>F8</f>
        <v>0</v>
      </c>
      <c r="X81" s="70">
        <v>5</v>
      </c>
      <c r="Y81" s="70">
        <f>F9</f>
        <v>0</v>
      </c>
      <c r="Z81" s="70">
        <v>1</v>
      </c>
      <c r="AA81" s="70">
        <f>B9</f>
        <v>0</v>
      </c>
    </row>
    <row r="82" spans="2:28" x14ac:dyDescent="0.25">
      <c r="C82" t="s">
        <v>194</v>
      </c>
      <c r="H82" s="70">
        <v>1</v>
      </c>
      <c r="I82" s="70">
        <f>B11</f>
        <v>0</v>
      </c>
      <c r="J82" s="70">
        <v>2</v>
      </c>
      <c r="K82" s="70">
        <f>C8</f>
        <v>0</v>
      </c>
      <c r="L82" s="70">
        <v>4</v>
      </c>
      <c r="M82" s="70">
        <f>E10</f>
        <v>0</v>
      </c>
      <c r="N82" s="70">
        <v>5</v>
      </c>
      <c r="O82" s="70">
        <f>F10</f>
        <v>0</v>
      </c>
      <c r="P82" s="70">
        <v>5</v>
      </c>
      <c r="Q82" s="70">
        <f>F10</f>
        <v>0</v>
      </c>
      <c r="R82" s="70">
        <v>5</v>
      </c>
      <c r="S82" s="70">
        <f>F8</f>
        <v>0</v>
      </c>
      <c r="T82" s="70">
        <v>3</v>
      </c>
      <c r="U82" s="70">
        <f>D9</f>
        <v>0</v>
      </c>
      <c r="V82" s="70">
        <v>4</v>
      </c>
      <c r="W82" s="70">
        <f>E12</f>
        <v>0</v>
      </c>
      <c r="X82" s="70">
        <v>4</v>
      </c>
      <c r="Y82" s="70">
        <f>E12</f>
        <v>0</v>
      </c>
      <c r="Z82" s="70">
        <v>5</v>
      </c>
      <c r="AA82" s="70">
        <f>F8</f>
        <v>0</v>
      </c>
    </row>
    <row r="83" spans="2:28" x14ac:dyDescent="0.25">
      <c r="B83" s="88">
        <v>1</v>
      </c>
      <c r="C83" s="93">
        <f ca="1">RAND()</f>
        <v>0.18600464754673385</v>
      </c>
      <c r="D83" s="93">
        <v>0.48355512724398542</v>
      </c>
      <c r="E83">
        <v>0.48355512724398542</v>
      </c>
      <c r="H83" s="70">
        <v>3</v>
      </c>
      <c r="I83" s="70">
        <f>D8</f>
        <v>0</v>
      </c>
      <c r="J83" s="70">
        <v>4</v>
      </c>
      <c r="K83" s="70">
        <f>E9</f>
        <v>0</v>
      </c>
      <c r="L83" s="70">
        <v>1</v>
      </c>
      <c r="M83" s="70">
        <f>B11</f>
        <v>0</v>
      </c>
      <c r="N83" s="70">
        <v>2</v>
      </c>
      <c r="O83" s="70">
        <f>C12</f>
        <v>0</v>
      </c>
      <c r="P83" s="70">
        <v>2</v>
      </c>
      <c r="Q83" s="70">
        <f>C12</f>
        <v>0</v>
      </c>
      <c r="R83" s="70">
        <v>2</v>
      </c>
      <c r="S83" s="70">
        <f>C12</f>
        <v>0</v>
      </c>
      <c r="T83" s="70">
        <v>1</v>
      </c>
      <c r="U83" s="70" t="str">
        <f>B10</f>
        <v>sumber : Casquilho, 2012</v>
      </c>
      <c r="V83" s="70">
        <v>2</v>
      </c>
      <c r="W83" s="70">
        <f>C11</f>
        <v>0</v>
      </c>
      <c r="X83" s="70">
        <v>1</v>
      </c>
      <c r="Y83" s="70">
        <f>B11</f>
        <v>0</v>
      </c>
      <c r="Z83" s="70">
        <v>4</v>
      </c>
      <c r="AA83" s="70">
        <f>E12</f>
        <v>0</v>
      </c>
    </row>
    <row r="84" spans="2:28" x14ac:dyDescent="0.25">
      <c r="B84" s="88">
        <v>2</v>
      </c>
      <c r="C84" s="93">
        <f ca="1">RAND()</f>
        <v>9.0233928054710644E-2</v>
      </c>
      <c r="D84" s="93">
        <v>0.33044351641898528</v>
      </c>
      <c r="E84">
        <v>0.33044351641898528</v>
      </c>
      <c r="H84" s="70">
        <v>5</v>
      </c>
      <c r="I84" s="70">
        <f>F10</f>
        <v>0</v>
      </c>
      <c r="J84" s="70">
        <v>5</v>
      </c>
      <c r="K84" s="70">
        <f>F11</f>
        <v>0</v>
      </c>
      <c r="L84" s="70">
        <v>5</v>
      </c>
      <c r="M84" s="70">
        <f>F8</f>
        <v>0</v>
      </c>
      <c r="N84" s="70">
        <v>4</v>
      </c>
      <c r="O84" s="70">
        <f>E9</f>
        <v>0</v>
      </c>
      <c r="P84" s="70">
        <v>1</v>
      </c>
      <c r="Q84" s="70">
        <f>B9</f>
        <v>0</v>
      </c>
      <c r="R84" s="70">
        <v>4</v>
      </c>
      <c r="S84" s="70">
        <f>E9</f>
        <v>0</v>
      </c>
      <c r="T84" s="70">
        <v>4</v>
      </c>
      <c r="U84" s="70">
        <f>E8</f>
        <v>0</v>
      </c>
      <c r="V84" s="70">
        <v>3</v>
      </c>
      <c r="W84" s="70">
        <f>D9</f>
        <v>0</v>
      </c>
      <c r="X84" s="70">
        <v>3</v>
      </c>
      <c r="Y84" s="70">
        <f>D8</f>
        <v>0</v>
      </c>
      <c r="Z84" s="70">
        <v>3</v>
      </c>
      <c r="AA84" s="70">
        <f>D11</f>
        <v>0</v>
      </c>
    </row>
    <row r="85" spans="2:28" x14ac:dyDescent="0.25">
      <c r="B85" s="88">
        <v>3</v>
      </c>
      <c r="C85" s="93">
        <f ca="1">RAND()</f>
        <v>0.9555281395941293</v>
      </c>
      <c r="D85" s="93">
        <v>8.101905318580116E-2</v>
      </c>
      <c r="E85">
        <v>8.101905318580116E-2</v>
      </c>
      <c r="H85" s="70">
        <v>2</v>
      </c>
      <c r="I85" s="70">
        <f>C12</f>
        <v>0</v>
      </c>
      <c r="J85" s="70">
        <v>3</v>
      </c>
      <c r="K85" s="70">
        <f>D12</f>
        <v>0</v>
      </c>
      <c r="L85" s="70">
        <v>2</v>
      </c>
      <c r="M85" s="70">
        <f>C12</f>
        <v>0</v>
      </c>
      <c r="N85" s="70">
        <v>1</v>
      </c>
      <c r="O85" s="70">
        <f>B11</f>
        <v>0</v>
      </c>
      <c r="P85" s="70">
        <v>4</v>
      </c>
      <c r="Q85" s="70">
        <f>E8</f>
        <v>0</v>
      </c>
      <c r="R85" s="70">
        <v>3</v>
      </c>
      <c r="S85" s="70">
        <f>D11</f>
        <v>0</v>
      </c>
      <c r="T85" s="70">
        <v>5</v>
      </c>
      <c r="U85" s="70">
        <f>F11</f>
        <v>0</v>
      </c>
      <c r="V85" s="70">
        <v>1</v>
      </c>
      <c r="W85" s="70" t="str">
        <f>B10</f>
        <v>sumber : Casquilho, 2012</v>
      </c>
      <c r="X85" s="70">
        <v>2</v>
      </c>
      <c r="Y85" s="70">
        <f>C10</f>
        <v>0</v>
      </c>
      <c r="Z85" s="70">
        <v>2</v>
      </c>
      <c r="AA85" s="70">
        <f>C10</f>
        <v>0</v>
      </c>
    </row>
    <row r="86" spans="2:28" x14ac:dyDescent="0.25">
      <c r="B86" s="88">
        <v>4</v>
      </c>
      <c r="C86" s="93">
        <f ca="1">RAND()</f>
        <v>0.75138321544855502</v>
      </c>
      <c r="D86" s="93">
        <v>0.58137089898112471</v>
      </c>
      <c r="E86">
        <v>0.58137089898112471</v>
      </c>
      <c r="H86" s="95"/>
      <c r="I86" s="139">
        <f>SUM(I80:I85)</f>
        <v>0</v>
      </c>
      <c r="J86" s="95"/>
      <c r="K86" s="139">
        <f>SUM(K80:K85)</f>
        <v>0</v>
      </c>
      <c r="L86" s="95"/>
      <c r="M86" s="139">
        <f>SUM(M80:M85)</f>
        <v>0</v>
      </c>
      <c r="N86" s="95"/>
      <c r="O86" s="139">
        <f>SUM(O80:O85)</f>
        <v>0</v>
      </c>
      <c r="P86" s="95"/>
      <c r="Q86" s="139">
        <f>SUM(Q80:Q85)</f>
        <v>0</v>
      </c>
      <c r="R86" s="95"/>
      <c r="S86" s="139">
        <f>SUM(S80:S85)</f>
        <v>0</v>
      </c>
      <c r="T86" s="95"/>
      <c r="U86" s="139">
        <f>SUM(U80:U85)</f>
        <v>0</v>
      </c>
      <c r="V86" s="95"/>
      <c r="W86" s="139">
        <f>SUM(W80:W85)</f>
        <v>0</v>
      </c>
      <c r="X86" s="95"/>
      <c r="Y86" s="139">
        <f>SUM(Y80:Y85)</f>
        <v>0</v>
      </c>
      <c r="Z86" s="95"/>
      <c r="AA86" s="139">
        <f>SUM(AA80:AA85)</f>
        <v>0</v>
      </c>
      <c r="AB86">
        <f>MIN(I86:AA86)</f>
        <v>0</v>
      </c>
    </row>
    <row r="87" spans="2:28" x14ac:dyDescent="0.25">
      <c r="B87" s="88">
        <v>5</v>
      </c>
      <c r="C87" s="93">
        <f ca="1">RAND()</f>
        <v>0.82161727734682755</v>
      </c>
      <c r="D87" s="93">
        <v>0.98128378577646558</v>
      </c>
      <c r="E87">
        <v>0.98128378577646558</v>
      </c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</row>
    <row r="88" spans="2:28" x14ac:dyDescent="0.25">
      <c r="H88" s="70" t="s">
        <v>115</v>
      </c>
      <c r="I88" s="70"/>
      <c r="J88" s="70" t="s">
        <v>116</v>
      </c>
      <c r="K88" s="70"/>
      <c r="L88" s="70" t="s">
        <v>117</v>
      </c>
      <c r="M88" s="70"/>
      <c r="N88" s="70" t="s">
        <v>118</v>
      </c>
      <c r="O88" s="70"/>
      <c r="P88" s="70" t="s">
        <v>119</v>
      </c>
      <c r="Q88" s="70"/>
      <c r="R88" s="70" t="s">
        <v>120</v>
      </c>
      <c r="S88" s="70"/>
      <c r="T88" s="70" t="s">
        <v>121</v>
      </c>
      <c r="U88" s="70"/>
      <c r="V88" s="70" t="s">
        <v>122</v>
      </c>
      <c r="W88" s="70"/>
      <c r="X88" s="70" t="s">
        <v>123</v>
      </c>
      <c r="Y88" s="70"/>
      <c r="Z88" s="70" t="s">
        <v>124</v>
      </c>
      <c r="AA88" s="70"/>
    </row>
    <row r="89" spans="2:28" x14ac:dyDescent="0.25">
      <c r="H89" s="70">
        <v>3</v>
      </c>
      <c r="I89" s="70">
        <f>D10</f>
        <v>0</v>
      </c>
      <c r="J89" s="70">
        <v>1</v>
      </c>
      <c r="K89" s="70">
        <f>B8</f>
        <v>0</v>
      </c>
      <c r="L89" s="70">
        <v>5</v>
      </c>
      <c r="M89" s="70">
        <f>F12</f>
        <v>0</v>
      </c>
      <c r="N89" s="70">
        <v>4</v>
      </c>
      <c r="O89" s="70">
        <f>E11</f>
        <v>0</v>
      </c>
      <c r="P89" s="70">
        <v>2</v>
      </c>
      <c r="Q89" s="70">
        <f>C9</f>
        <v>0</v>
      </c>
      <c r="R89" s="70">
        <v>3</v>
      </c>
      <c r="S89" s="70">
        <f>D10</f>
        <v>0</v>
      </c>
      <c r="T89" s="70">
        <v>5</v>
      </c>
      <c r="U89" s="70">
        <f>F12</f>
        <v>0</v>
      </c>
      <c r="V89" s="70">
        <v>5</v>
      </c>
      <c r="W89" s="70">
        <f>F12</f>
        <v>0</v>
      </c>
      <c r="X89" s="70">
        <v>1</v>
      </c>
      <c r="Y89" s="70">
        <f>B8</f>
        <v>0</v>
      </c>
      <c r="Z89" s="70">
        <v>5</v>
      </c>
      <c r="AA89" s="70">
        <f>F12</f>
        <v>0</v>
      </c>
    </row>
    <row r="90" spans="2:28" x14ac:dyDescent="0.25">
      <c r="H90" s="70">
        <v>5</v>
      </c>
      <c r="I90" s="70">
        <f>F10</f>
        <v>0</v>
      </c>
      <c r="J90" s="70">
        <v>3</v>
      </c>
      <c r="K90" s="70">
        <f>D8</f>
        <v>0</v>
      </c>
      <c r="L90" s="70">
        <v>3</v>
      </c>
      <c r="M90" s="70">
        <f>D12</f>
        <v>0</v>
      </c>
      <c r="N90" s="70">
        <v>3</v>
      </c>
      <c r="O90" s="70">
        <f>D11</f>
        <v>0</v>
      </c>
      <c r="P90" s="70">
        <v>5</v>
      </c>
      <c r="Q90" s="70">
        <f>F9</f>
        <v>0</v>
      </c>
      <c r="R90" s="70">
        <v>1</v>
      </c>
      <c r="S90" s="70" t="str">
        <f>B10</f>
        <v>sumber : Casquilho, 2012</v>
      </c>
      <c r="T90" s="70">
        <v>3</v>
      </c>
      <c r="U90" s="70">
        <f>D12</f>
        <v>0</v>
      </c>
      <c r="V90" s="70">
        <v>3</v>
      </c>
      <c r="W90" s="70">
        <f>D12</f>
        <v>0</v>
      </c>
      <c r="X90" s="70">
        <v>4</v>
      </c>
      <c r="Y90" s="70">
        <f>E8</f>
        <v>0</v>
      </c>
      <c r="Z90" s="70">
        <v>2</v>
      </c>
      <c r="AA90" s="70">
        <f>C12</f>
        <v>0</v>
      </c>
    </row>
    <row r="91" spans="2:28" x14ac:dyDescent="0.25">
      <c r="H91" s="70">
        <v>1</v>
      </c>
      <c r="I91" s="70">
        <f>B12</f>
        <v>0</v>
      </c>
      <c r="J91" s="70">
        <v>4</v>
      </c>
      <c r="K91" s="70">
        <f>E10</f>
        <v>0</v>
      </c>
      <c r="L91" s="70">
        <v>1</v>
      </c>
      <c r="M91" s="70" t="str">
        <f>B10</f>
        <v>sumber : Casquilho, 2012</v>
      </c>
      <c r="N91" s="70">
        <v>1</v>
      </c>
      <c r="O91" s="70" t="str">
        <f>B10</f>
        <v>sumber : Casquilho, 2012</v>
      </c>
      <c r="P91" s="70">
        <v>1</v>
      </c>
      <c r="Q91" s="70">
        <f>B12</f>
        <v>0</v>
      </c>
      <c r="R91" s="70">
        <v>4</v>
      </c>
      <c r="S91" s="70">
        <f>E8</f>
        <v>0</v>
      </c>
      <c r="T91" s="70">
        <v>1</v>
      </c>
      <c r="U91" s="70" t="str">
        <f>B10</f>
        <v>sumber : Casquilho, 2012</v>
      </c>
      <c r="V91" s="70">
        <v>1</v>
      </c>
      <c r="W91" s="70" t="str">
        <f>B10</f>
        <v>sumber : Casquilho, 2012</v>
      </c>
      <c r="X91" s="70">
        <v>3</v>
      </c>
      <c r="Y91" s="70">
        <f>D11</f>
        <v>0</v>
      </c>
      <c r="Z91" s="70">
        <v>3</v>
      </c>
      <c r="AA91" s="70">
        <f>D9</f>
        <v>0</v>
      </c>
    </row>
    <row r="92" spans="2:28" x14ac:dyDescent="0.25">
      <c r="H92" s="70">
        <v>2</v>
      </c>
      <c r="I92" s="70">
        <f>C8</f>
        <v>0</v>
      </c>
      <c r="J92" s="70">
        <v>5</v>
      </c>
      <c r="K92" s="70">
        <f>F11</f>
        <v>0</v>
      </c>
      <c r="L92" s="70">
        <v>4</v>
      </c>
      <c r="M92" s="70">
        <f>E8</f>
        <v>0</v>
      </c>
      <c r="N92" s="70">
        <v>5</v>
      </c>
      <c r="O92" s="70">
        <f>F8</f>
        <v>0</v>
      </c>
      <c r="P92" s="70">
        <v>3</v>
      </c>
      <c r="Q92" s="70">
        <f>D8</f>
        <v>0</v>
      </c>
      <c r="R92" s="70">
        <v>5</v>
      </c>
      <c r="S92" s="70">
        <f>F11</f>
        <v>0</v>
      </c>
      <c r="T92" s="70">
        <v>4</v>
      </c>
      <c r="U92" s="70">
        <f>E8</f>
        <v>0</v>
      </c>
      <c r="V92" s="70">
        <v>4</v>
      </c>
      <c r="W92" s="70">
        <f>E8</f>
        <v>0</v>
      </c>
      <c r="X92" s="70">
        <v>5</v>
      </c>
      <c r="Y92" s="70">
        <f>F10</f>
        <v>0</v>
      </c>
      <c r="Z92" s="70">
        <v>4</v>
      </c>
      <c r="AA92" s="70">
        <f>E10</f>
        <v>0</v>
      </c>
    </row>
    <row r="93" spans="2:28" x14ac:dyDescent="0.25">
      <c r="H93" s="70">
        <v>5</v>
      </c>
      <c r="I93" s="70">
        <f>F7</f>
        <v>0</v>
      </c>
      <c r="J93" s="70">
        <v>3</v>
      </c>
      <c r="K93" s="70">
        <f>D5</f>
        <v>0</v>
      </c>
      <c r="L93" s="70">
        <v>2</v>
      </c>
      <c r="M93" s="70">
        <f>C4</f>
        <v>0</v>
      </c>
      <c r="N93" s="70">
        <v>3</v>
      </c>
      <c r="O93" s="70">
        <f>D5</f>
        <v>0</v>
      </c>
      <c r="P93" s="70">
        <v>4</v>
      </c>
      <c r="Q93" s="70">
        <f>E6</f>
        <v>0</v>
      </c>
      <c r="R93" s="70">
        <v>1</v>
      </c>
      <c r="S93" s="70">
        <f>B3</f>
        <v>0</v>
      </c>
      <c r="T93" s="70">
        <v>1</v>
      </c>
      <c r="U93" s="70">
        <f>B3</f>
        <v>0</v>
      </c>
      <c r="V93" s="70">
        <v>2</v>
      </c>
      <c r="W93" s="70">
        <f>C4</f>
        <v>0</v>
      </c>
      <c r="X93" s="70">
        <v>5</v>
      </c>
      <c r="Y93" s="70">
        <f>F7</f>
        <v>0</v>
      </c>
      <c r="Z93" s="70">
        <v>2</v>
      </c>
      <c r="AA93" s="70">
        <f>C4</f>
        <v>0</v>
      </c>
    </row>
    <row r="94" spans="2:28" x14ac:dyDescent="0.25">
      <c r="H94" s="70">
        <v>2</v>
      </c>
      <c r="I94" s="70">
        <f>C7</f>
        <v>79</v>
      </c>
      <c r="J94" s="70">
        <v>4</v>
      </c>
      <c r="K94" s="70">
        <f>E5</f>
        <v>113</v>
      </c>
      <c r="L94" s="70">
        <v>3</v>
      </c>
      <c r="M94" s="70">
        <f>D4</f>
        <v>290</v>
      </c>
      <c r="N94" s="70">
        <v>2</v>
      </c>
      <c r="O94" s="70">
        <f>C5</f>
        <v>290</v>
      </c>
      <c r="P94" s="70">
        <v>3</v>
      </c>
      <c r="Q94" s="70">
        <f>D6</f>
        <v>113</v>
      </c>
      <c r="R94" s="70">
        <v>4</v>
      </c>
      <c r="S94" s="70">
        <f>E3</f>
        <v>164</v>
      </c>
      <c r="T94" s="70">
        <v>3</v>
      </c>
      <c r="U94" s="70">
        <f>D3</f>
        <v>217</v>
      </c>
      <c r="V94" s="70">
        <v>1</v>
      </c>
      <c r="W94" s="70">
        <f>B4</f>
        <v>132</v>
      </c>
      <c r="X94" s="70">
        <v>3</v>
      </c>
      <c r="Y94" s="70">
        <f>D7</f>
        <v>303</v>
      </c>
      <c r="Z94" s="70">
        <v>1</v>
      </c>
      <c r="AA94" s="70">
        <f>B4</f>
        <v>132</v>
      </c>
    </row>
    <row r="95" spans="2:28" x14ac:dyDescent="0.25">
      <c r="H95" s="70">
        <v>1</v>
      </c>
      <c r="I95" s="70">
        <f>B4</f>
        <v>132</v>
      </c>
      <c r="J95" s="70">
        <v>2</v>
      </c>
      <c r="K95" s="70">
        <f>C6</f>
        <v>201</v>
      </c>
      <c r="L95" s="70">
        <v>1</v>
      </c>
      <c r="M95" s="70">
        <f>B5</f>
        <v>217</v>
      </c>
      <c r="N95" s="70">
        <v>4</v>
      </c>
      <c r="O95" s="70">
        <f>E4</f>
        <v>201</v>
      </c>
      <c r="P95" s="70">
        <v>2</v>
      </c>
      <c r="Q95" s="70">
        <f>C5</f>
        <v>290</v>
      </c>
      <c r="R95" s="70">
        <v>5</v>
      </c>
      <c r="S95" s="70">
        <f>F6</f>
        <v>196</v>
      </c>
      <c r="T95" s="70">
        <v>5</v>
      </c>
      <c r="U95" s="70">
        <f>F5</f>
        <v>303</v>
      </c>
      <c r="V95" s="70">
        <v>4</v>
      </c>
      <c r="W95" s="70">
        <f>E3</f>
        <v>164</v>
      </c>
      <c r="X95" s="70">
        <v>1</v>
      </c>
      <c r="Y95" s="70">
        <f>B5</f>
        <v>217</v>
      </c>
      <c r="Z95" s="70">
        <v>4</v>
      </c>
      <c r="AA95" s="70">
        <f>E3</f>
        <v>164</v>
      </c>
    </row>
    <row r="96" spans="2:28" x14ac:dyDescent="0.25">
      <c r="H96" s="70">
        <v>3</v>
      </c>
      <c r="I96" s="70">
        <f>D3</f>
        <v>217</v>
      </c>
      <c r="J96" s="70">
        <v>1</v>
      </c>
      <c r="K96" s="70">
        <f>B4</f>
        <v>132</v>
      </c>
      <c r="L96" s="70">
        <v>4</v>
      </c>
      <c r="M96" s="70">
        <f>E3</f>
        <v>164</v>
      </c>
      <c r="N96" s="70">
        <v>1</v>
      </c>
      <c r="O96" s="70">
        <f>B6</f>
        <v>164</v>
      </c>
      <c r="P96" s="70">
        <v>1</v>
      </c>
      <c r="Q96" s="70">
        <f>B4</f>
        <v>132</v>
      </c>
      <c r="R96" s="70">
        <v>3</v>
      </c>
      <c r="S96" s="70">
        <f>D7</f>
        <v>303</v>
      </c>
      <c r="T96" s="70">
        <v>4</v>
      </c>
      <c r="U96" s="70">
        <f>E7</f>
        <v>196</v>
      </c>
      <c r="V96" s="70">
        <v>5</v>
      </c>
      <c r="W96" s="70">
        <f>F6</f>
        <v>196</v>
      </c>
      <c r="X96" s="70">
        <v>4</v>
      </c>
      <c r="Y96" s="70">
        <f>E3</f>
        <v>164</v>
      </c>
      <c r="Z96" s="70">
        <v>3</v>
      </c>
      <c r="AA96" s="70">
        <f>D6</f>
        <v>113</v>
      </c>
    </row>
    <row r="97" spans="8:28" x14ac:dyDescent="0.25">
      <c r="H97" s="70">
        <v>4</v>
      </c>
      <c r="I97" s="70">
        <f>E5</f>
        <v>113</v>
      </c>
      <c r="J97" s="70">
        <v>5</v>
      </c>
      <c r="K97" s="70">
        <f>F3</f>
        <v>58</v>
      </c>
      <c r="L97" s="70">
        <v>5</v>
      </c>
      <c r="M97" s="70">
        <f>F6</f>
        <v>196</v>
      </c>
      <c r="N97" s="70">
        <v>5</v>
      </c>
      <c r="O97" s="70">
        <f>F3</f>
        <v>58</v>
      </c>
      <c r="P97" s="70">
        <v>5</v>
      </c>
      <c r="Q97" s="70">
        <f>F3</f>
        <v>58</v>
      </c>
      <c r="R97" s="70">
        <v>2</v>
      </c>
      <c r="S97" s="70">
        <f>C5</f>
        <v>290</v>
      </c>
      <c r="T97" s="70">
        <v>2</v>
      </c>
      <c r="U97" s="70">
        <f>C6</f>
        <v>201</v>
      </c>
      <c r="V97" s="70">
        <v>3</v>
      </c>
      <c r="W97" s="70">
        <f>D7</f>
        <v>303</v>
      </c>
      <c r="X97" s="70">
        <v>2</v>
      </c>
      <c r="Y97" s="70">
        <f>C6</f>
        <v>201</v>
      </c>
      <c r="Z97" s="70">
        <v>5</v>
      </c>
      <c r="AA97" s="70">
        <f>F5</f>
        <v>303</v>
      </c>
    </row>
    <row r="98" spans="8:28" x14ac:dyDescent="0.25">
      <c r="H98" s="70">
        <v>5</v>
      </c>
      <c r="I98" s="70">
        <f>F6</f>
        <v>196</v>
      </c>
      <c r="J98" s="70">
        <v>3</v>
      </c>
      <c r="K98" s="70">
        <f>D7</f>
        <v>303</v>
      </c>
      <c r="L98" s="70">
        <v>2</v>
      </c>
      <c r="M98" s="70">
        <f>C7</f>
        <v>79</v>
      </c>
      <c r="N98" s="70">
        <v>3</v>
      </c>
      <c r="O98" s="70">
        <f>D7</f>
        <v>303</v>
      </c>
      <c r="P98" s="70">
        <v>4</v>
      </c>
      <c r="Q98" s="70">
        <f>E7</f>
        <v>196</v>
      </c>
      <c r="R98" s="70">
        <v>1</v>
      </c>
      <c r="S98" s="70">
        <f>B4</f>
        <v>132</v>
      </c>
      <c r="T98" s="70">
        <v>1</v>
      </c>
      <c r="U98" s="70">
        <f>B3</f>
        <v>0</v>
      </c>
      <c r="V98" s="70">
        <v>2</v>
      </c>
      <c r="W98" s="70">
        <f>C5</f>
        <v>290</v>
      </c>
      <c r="X98" s="70">
        <v>5</v>
      </c>
      <c r="Y98" s="70">
        <f>F4</f>
        <v>79</v>
      </c>
      <c r="Z98" s="70">
        <v>2</v>
      </c>
      <c r="AA98" s="70">
        <f>C7</f>
        <v>79</v>
      </c>
    </row>
    <row r="99" spans="8:28" x14ac:dyDescent="0.25">
      <c r="H99" s="95"/>
      <c r="I99" s="139">
        <f>SUM(I93:I98)</f>
        <v>737</v>
      </c>
      <c r="J99" s="95"/>
      <c r="K99" s="139">
        <f>SUM(K93:K98)</f>
        <v>807</v>
      </c>
      <c r="L99" s="95"/>
      <c r="M99" s="139">
        <f>SUM(M93:M98)</f>
        <v>946</v>
      </c>
      <c r="N99" s="95"/>
      <c r="O99" s="139">
        <f>SUM(O93:O98)</f>
        <v>1016</v>
      </c>
      <c r="P99" s="95"/>
      <c r="Q99" s="139">
        <f>SUM(Q93:Q98)</f>
        <v>789</v>
      </c>
      <c r="R99" s="95"/>
      <c r="S99" s="139">
        <f>SUM(S93:S98)</f>
        <v>1085</v>
      </c>
      <c r="T99" s="95"/>
      <c r="U99" s="139">
        <f>SUM(U93:U98)</f>
        <v>917</v>
      </c>
      <c r="V99" s="95"/>
      <c r="W99" s="139">
        <f>SUM(W93:W98)</f>
        <v>1085</v>
      </c>
      <c r="X99" s="95"/>
      <c r="Y99" s="139">
        <f>SUM(Y93:Y98)</f>
        <v>964</v>
      </c>
      <c r="Z99" s="95"/>
      <c r="AA99" s="139">
        <f>SUM(AA93:AA98)</f>
        <v>791</v>
      </c>
      <c r="AB99">
        <f>MIN(I99:AA99)</f>
        <v>737</v>
      </c>
    </row>
    <row r="100" spans="8:28" x14ac:dyDescent="0.25"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</row>
    <row r="101" spans="8:28" x14ac:dyDescent="0.25">
      <c r="H101" s="70" t="s">
        <v>135</v>
      </c>
      <c r="I101" s="70"/>
      <c r="J101" s="70" t="s">
        <v>136</v>
      </c>
      <c r="K101" s="70"/>
      <c r="L101" s="70" t="s">
        <v>137</v>
      </c>
      <c r="M101" s="70"/>
      <c r="N101" s="70" t="s">
        <v>138</v>
      </c>
      <c r="O101" s="70"/>
      <c r="P101" s="70" t="s">
        <v>139</v>
      </c>
      <c r="Q101" s="70"/>
      <c r="R101" s="70" t="s">
        <v>140</v>
      </c>
      <c r="S101" s="70"/>
      <c r="T101" s="70" t="s">
        <v>141</v>
      </c>
      <c r="U101" s="70"/>
      <c r="V101" s="70" t="s">
        <v>142</v>
      </c>
      <c r="W101" s="70"/>
      <c r="X101" s="70" t="s">
        <v>143</v>
      </c>
      <c r="Y101" s="70"/>
      <c r="Z101" s="70" t="s">
        <v>144</v>
      </c>
      <c r="AA101" s="70"/>
    </row>
    <row r="102" spans="8:28" x14ac:dyDescent="0.25">
      <c r="H102" s="70">
        <v>4</v>
      </c>
      <c r="I102" s="70">
        <f>E6</f>
        <v>0</v>
      </c>
      <c r="J102" s="70">
        <v>1</v>
      </c>
      <c r="K102" s="70">
        <f>B3</f>
        <v>0</v>
      </c>
      <c r="L102" s="70">
        <v>2</v>
      </c>
      <c r="M102" s="70">
        <f>C4</f>
        <v>0</v>
      </c>
      <c r="N102" s="70">
        <v>3</v>
      </c>
      <c r="O102" s="70">
        <f>D5</f>
        <v>0</v>
      </c>
      <c r="P102" s="70">
        <v>2</v>
      </c>
      <c r="Q102" s="70">
        <f>C4</f>
        <v>0</v>
      </c>
      <c r="R102" s="70">
        <v>1</v>
      </c>
      <c r="S102" s="70">
        <f>B3</f>
        <v>0</v>
      </c>
      <c r="T102" s="70">
        <v>1</v>
      </c>
      <c r="U102" s="70">
        <f>B3</f>
        <v>0</v>
      </c>
      <c r="V102" s="70">
        <v>1</v>
      </c>
      <c r="W102" s="70">
        <f>B3</f>
        <v>0</v>
      </c>
      <c r="X102" s="70">
        <v>4</v>
      </c>
      <c r="Y102" s="70">
        <f>E6</f>
        <v>0</v>
      </c>
      <c r="Z102" s="70">
        <v>3</v>
      </c>
      <c r="AA102" s="70">
        <f>D5</f>
        <v>0</v>
      </c>
    </row>
    <row r="103" spans="8:28" x14ac:dyDescent="0.25">
      <c r="H103" s="70">
        <v>1</v>
      </c>
      <c r="I103" s="70">
        <f>B6</f>
        <v>164</v>
      </c>
      <c r="J103" s="70">
        <v>4</v>
      </c>
      <c r="K103" s="70">
        <f>E3</f>
        <v>164</v>
      </c>
      <c r="L103" s="70">
        <v>4</v>
      </c>
      <c r="M103" s="70">
        <f>E4</f>
        <v>201</v>
      </c>
      <c r="N103" s="70">
        <v>5</v>
      </c>
      <c r="O103" s="70">
        <f>F5</f>
        <v>303</v>
      </c>
      <c r="P103" s="70">
        <v>3</v>
      </c>
      <c r="Q103" s="70">
        <f>D4</f>
        <v>290</v>
      </c>
      <c r="R103" s="70">
        <v>4</v>
      </c>
      <c r="S103" s="70">
        <f>E3</f>
        <v>164</v>
      </c>
      <c r="T103" s="70">
        <v>5</v>
      </c>
      <c r="U103" s="70">
        <f>F3</f>
        <v>58</v>
      </c>
      <c r="V103" s="70">
        <v>5</v>
      </c>
      <c r="W103" s="70">
        <f>F3</f>
        <v>58</v>
      </c>
      <c r="X103" s="70">
        <v>1</v>
      </c>
      <c r="Y103" s="70">
        <f>B6</f>
        <v>164</v>
      </c>
      <c r="Z103" s="70">
        <v>2</v>
      </c>
      <c r="AA103" s="70">
        <f>C5</f>
        <v>290</v>
      </c>
    </row>
    <row r="104" spans="8:28" x14ac:dyDescent="0.25">
      <c r="H104" s="70">
        <v>5</v>
      </c>
      <c r="I104" s="70">
        <f>F3</f>
        <v>58</v>
      </c>
      <c r="J104" s="70">
        <v>2</v>
      </c>
      <c r="K104" s="70">
        <f>C6</f>
        <v>201</v>
      </c>
      <c r="L104" s="70">
        <v>1</v>
      </c>
      <c r="M104" s="70">
        <f>B6</f>
        <v>164</v>
      </c>
      <c r="N104" s="70">
        <v>2</v>
      </c>
      <c r="O104" s="70">
        <f>C7</f>
        <v>79</v>
      </c>
      <c r="P104" s="70">
        <v>4</v>
      </c>
      <c r="Q104" s="70">
        <f>E5</f>
        <v>113</v>
      </c>
      <c r="R104" s="70">
        <v>2</v>
      </c>
      <c r="S104" s="70">
        <f>C6</f>
        <v>201</v>
      </c>
      <c r="T104" s="70">
        <v>2</v>
      </c>
      <c r="U104" s="70">
        <f>C7</f>
        <v>79</v>
      </c>
      <c r="V104" s="70">
        <v>4</v>
      </c>
      <c r="W104" s="70">
        <f>E7</f>
        <v>196</v>
      </c>
      <c r="X104" s="70">
        <v>2</v>
      </c>
      <c r="Y104" s="70">
        <f>C3</f>
        <v>132</v>
      </c>
      <c r="Z104" s="70">
        <v>1</v>
      </c>
      <c r="AA104" s="70">
        <f>B4</f>
        <v>132</v>
      </c>
    </row>
    <row r="105" spans="8:28" x14ac:dyDescent="0.25">
      <c r="H105" s="70">
        <v>3</v>
      </c>
      <c r="I105" s="70">
        <f>D7</f>
        <v>303</v>
      </c>
      <c r="J105" s="70">
        <v>3</v>
      </c>
      <c r="K105" s="70">
        <f>D4</f>
        <v>290</v>
      </c>
      <c r="L105" s="70">
        <v>3</v>
      </c>
      <c r="M105" s="70">
        <f>D3</f>
        <v>217</v>
      </c>
      <c r="N105" s="70">
        <v>1</v>
      </c>
      <c r="O105" s="70">
        <f>B4</f>
        <v>132</v>
      </c>
      <c r="P105" s="70">
        <v>5</v>
      </c>
      <c r="Q105" s="70">
        <f>F6</f>
        <v>196</v>
      </c>
      <c r="R105" s="70">
        <v>5</v>
      </c>
      <c r="S105" s="70">
        <f>F4</f>
        <v>79</v>
      </c>
      <c r="T105" s="70">
        <v>3</v>
      </c>
      <c r="U105" s="70">
        <f>D4</f>
        <v>290</v>
      </c>
      <c r="V105" s="70">
        <v>2</v>
      </c>
      <c r="W105" s="70">
        <f>C6</f>
        <v>201</v>
      </c>
      <c r="X105" s="70">
        <v>5</v>
      </c>
      <c r="Y105" s="70">
        <f>F4</f>
        <v>79</v>
      </c>
      <c r="Z105" s="70">
        <v>4</v>
      </c>
      <c r="AA105" s="70">
        <f>E3</f>
        <v>164</v>
      </c>
    </row>
    <row r="106" spans="8:28" x14ac:dyDescent="0.25">
      <c r="H106" s="70">
        <v>2</v>
      </c>
      <c r="I106" s="70">
        <f>C5</f>
        <v>290</v>
      </c>
      <c r="J106" s="70">
        <v>5</v>
      </c>
      <c r="K106" s="70">
        <f>F5</f>
        <v>303</v>
      </c>
      <c r="L106" s="70">
        <v>5</v>
      </c>
      <c r="M106" s="70">
        <f>F5</f>
        <v>303</v>
      </c>
      <c r="N106" s="70">
        <v>4</v>
      </c>
      <c r="O106" s="70">
        <f>E3</f>
        <v>164</v>
      </c>
      <c r="P106" s="70">
        <v>1</v>
      </c>
      <c r="Q106" s="70">
        <f>B7</f>
        <v>58</v>
      </c>
      <c r="R106" s="70">
        <v>3</v>
      </c>
      <c r="S106" s="70">
        <f>D7</f>
        <v>303</v>
      </c>
      <c r="T106" s="70">
        <v>4</v>
      </c>
      <c r="U106" s="70">
        <f>E5</f>
        <v>113</v>
      </c>
      <c r="V106" s="70">
        <v>3</v>
      </c>
      <c r="W106" s="70">
        <f>D4</f>
        <v>290</v>
      </c>
      <c r="X106" s="70">
        <v>3</v>
      </c>
      <c r="Y106" s="70">
        <f>D7</f>
        <v>303</v>
      </c>
      <c r="Z106" s="70">
        <v>5</v>
      </c>
      <c r="AA106" s="70">
        <f>F6</f>
        <v>196</v>
      </c>
    </row>
    <row r="107" spans="8:28" x14ac:dyDescent="0.25">
      <c r="H107" s="70">
        <v>4</v>
      </c>
      <c r="I107" s="70">
        <f>E4</f>
        <v>201</v>
      </c>
      <c r="J107" s="70">
        <v>1</v>
      </c>
      <c r="K107" s="70">
        <f>B7</f>
        <v>58</v>
      </c>
      <c r="L107" s="70">
        <v>2</v>
      </c>
      <c r="M107" s="70">
        <f>C7</f>
        <v>79</v>
      </c>
      <c r="N107" s="70">
        <v>3</v>
      </c>
      <c r="O107" s="70">
        <f>D6</f>
        <v>113</v>
      </c>
      <c r="P107" s="70">
        <v>2</v>
      </c>
      <c r="Q107" s="70">
        <f>C3</f>
        <v>132</v>
      </c>
      <c r="R107" s="70">
        <v>1</v>
      </c>
      <c r="S107" s="70">
        <f>B5</f>
        <v>217</v>
      </c>
      <c r="T107" s="70">
        <v>1</v>
      </c>
      <c r="U107" s="70">
        <f>B6</f>
        <v>164</v>
      </c>
      <c r="V107" s="70">
        <v>1</v>
      </c>
      <c r="W107" s="70">
        <f>B5</f>
        <v>217</v>
      </c>
      <c r="X107" s="70">
        <v>4</v>
      </c>
      <c r="Y107" s="70">
        <f>E5</f>
        <v>113</v>
      </c>
      <c r="Z107" s="70">
        <v>3</v>
      </c>
      <c r="AA107" s="70">
        <f>D7</f>
        <v>303</v>
      </c>
    </row>
    <row r="108" spans="8:28" x14ac:dyDescent="0.25">
      <c r="H108" s="95"/>
      <c r="I108" s="139">
        <f>SUM(I102:I107)</f>
        <v>1016</v>
      </c>
      <c r="J108" s="95"/>
      <c r="K108" s="139">
        <f>SUM(K102:K107)</f>
        <v>1016</v>
      </c>
      <c r="L108" s="95"/>
      <c r="M108" s="139">
        <f>SUM(M102:M107)</f>
        <v>964</v>
      </c>
      <c r="N108" s="95"/>
      <c r="O108" s="139">
        <f>SUM(O102:O107)</f>
        <v>791</v>
      </c>
      <c r="P108" s="95"/>
      <c r="Q108" s="139">
        <f>SUM(Q102:Q107)</f>
        <v>789</v>
      </c>
      <c r="R108" s="95"/>
      <c r="S108" s="139">
        <f>SUM(S102:S107)</f>
        <v>964</v>
      </c>
      <c r="T108" s="95"/>
      <c r="U108" s="139">
        <f>SUM(U102:U107)</f>
        <v>704</v>
      </c>
      <c r="V108" s="95"/>
      <c r="W108" s="139">
        <f>SUM(W102:W107)</f>
        <v>962</v>
      </c>
      <c r="X108" s="95"/>
      <c r="Y108" s="139">
        <f>SUM(Y102:Y107)</f>
        <v>791</v>
      </c>
      <c r="Z108" s="95"/>
      <c r="AA108" s="139">
        <f>SUM(AA102:AA107)</f>
        <v>1085</v>
      </c>
      <c r="AB108">
        <f>MIN(I108:AA108)</f>
        <v>704</v>
      </c>
    </row>
  </sheetData>
  <mergeCells count="6">
    <mergeCell ref="H47:AA47"/>
    <mergeCell ref="H10:AA10"/>
    <mergeCell ref="H19:AA19"/>
    <mergeCell ref="H20:I20"/>
    <mergeCell ref="H28:AA28"/>
    <mergeCell ref="H37:AA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5"/>
  <sheetViews>
    <sheetView workbookViewId="0"/>
  </sheetViews>
  <sheetFormatPr defaultRowHeight="15" x14ac:dyDescent="0.25"/>
  <cols>
    <col min="3" max="3" width="15.85546875" customWidth="1"/>
    <col min="13" max="13" width="13.140625" customWidth="1"/>
  </cols>
  <sheetData>
    <row r="1" spans="1:8" x14ac:dyDescent="0.25">
      <c r="B1" s="2">
        <v>1</v>
      </c>
      <c r="C1" s="2">
        <v>2</v>
      </c>
      <c r="D1" s="2">
        <v>3</v>
      </c>
      <c r="E1" s="2">
        <v>4</v>
      </c>
      <c r="F1" s="2"/>
    </row>
    <row r="2" spans="1:8" x14ac:dyDescent="0.25">
      <c r="A2" s="49">
        <v>1</v>
      </c>
      <c r="B2" s="4">
        <v>0</v>
      </c>
      <c r="C2" s="4">
        <v>10</v>
      </c>
      <c r="D2" s="4">
        <v>18</v>
      </c>
      <c r="E2" s="4">
        <v>12</v>
      </c>
      <c r="F2" s="4"/>
    </row>
    <row r="3" spans="1:8" x14ac:dyDescent="0.25">
      <c r="A3" s="49">
        <v>2</v>
      </c>
      <c r="B3" s="91">
        <v>10</v>
      </c>
      <c r="C3" s="91">
        <v>0</v>
      </c>
      <c r="D3" s="91">
        <v>14</v>
      </c>
      <c r="E3" s="91">
        <v>16</v>
      </c>
      <c r="F3" s="91"/>
      <c r="H3" s="96"/>
    </row>
    <row r="4" spans="1:8" x14ac:dyDescent="0.25">
      <c r="A4" s="49">
        <v>3</v>
      </c>
      <c r="B4" s="42">
        <v>18</v>
      </c>
      <c r="C4" s="42">
        <v>14</v>
      </c>
      <c r="D4" s="42">
        <v>0</v>
      </c>
      <c r="E4" s="42">
        <v>15</v>
      </c>
      <c r="F4" s="42"/>
      <c r="H4" s="96"/>
    </row>
    <row r="5" spans="1:8" x14ac:dyDescent="0.25">
      <c r="A5" s="49">
        <v>4</v>
      </c>
      <c r="B5" s="91">
        <v>12</v>
      </c>
      <c r="C5" s="91">
        <v>16</v>
      </c>
      <c r="D5" s="91">
        <v>15</v>
      </c>
      <c r="E5" s="91">
        <v>0</v>
      </c>
      <c r="F5" s="91"/>
      <c r="H5" s="96"/>
    </row>
    <row r="6" spans="1:8" x14ac:dyDescent="0.25">
      <c r="A6" s="49"/>
      <c r="B6" s="42"/>
      <c r="C6" s="42"/>
      <c r="D6" s="42"/>
      <c r="E6" s="42"/>
      <c r="F6" s="42"/>
      <c r="H6" s="96"/>
    </row>
    <row r="7" spans="1:8" x14ac:dyDescent="0.25">
      <c r="A7" s="90"/>
      <c r="B7" s="89"/>
      <c r="C7" s="89"/>
      <c r="D7" s="89"/>
      <c r="E7" s="89"/>
      <c r="F7" s="89"/>
      <c r="H7" s="96"/>
    </row>
    <row r="8" spans="1:8" x14ac:dyDescent="0.25">
      <c r="A8" s="90"/>
      <c r="B8" s="89"/>
      <c r="C8" s="89"/>
      <c r="D8" s="89"/>
      <c r="E8" s="89"/>
    </row>
    <row r="9" spans="1:8" x14ac:dyDescent="0.25">
      <c r="B9" s="92" t="s">
        <v>348</v>
      </c>
      <c r="C9" s="89"/>
    </row>
    <row r="12" spans="1:8" x14ac:dyDescent="0.25">
      <c r="B12" s="100" t="s">
        <v>154</v>
      </c>
    </row>
    <row r="14" spans="1:8" x14ac:dyDescent="0.25">
      <c r="B14" s="126" t="s">
        <v>146</v>
      </c>
      <c r="C14" s="126">
        <v>0.5</v>
      </c>
    </row>
    <row r="15" spans="1:8" x14ac:dyDescent="0.25">
      <c r="B15" s="126" t="s">
        <v>148</v>
      </c>
      <c r="C15" s="126">
        <v>0.2</v>
      </c>
    </row>
    <row r="16" spans="1:8" x14ac:dyDescent="0.25">
      <c r="B16" s="126" t="s">
        <v>158</v>
      </c>
      <c r="C16" s="126">
        <v>1</v>
      </c>
    </row>
    <row r="17" spans="2:28" x14ac:dyDescent="0.25">
      <c r="B17" s="126" t="s">
        <v>159</v>
      </c>
      <c r="C17" s="126">
        <v>1</v>
      </c>
    </row>
    <row r="18" spans="2:28" x14ac:dyDescent="0.25">
      <c r="B18" s="126" t="s">
        <v>204</v>
      </c>
      <c r="C18" s="126">
        <v>5</v>
      </c>
    </row>
    <row r="19" spans="2:28" x14ac:dyDescent="0.25">
      <c r="B19" s="126" t="s">
        <v>220</v>
      </c>
      <c r="C19" s="126">
        <v>5</v>
      </c>
    </row>
    <row r="21" spans="2:28" x14ac:dyDescent="0.25">
      <c r="B21" s="100" t="s">
        <v>155</v>
      </c>
      <c r="D21" s="70" t="s">
        <v>132</v>
      </c>
      <c r="J21" t="s">
        <v>164</v>
      </c>
    </row>
    <row r="22" spans="2:28" x14ac:dyDescent="0.25">
      <c r="B22" s="70" t="s">
        <v>156</v>
      </c>
      <c r="C22" s="70" t="s">
        <v>157</v>
      </c>
      <c r="D22" t="s">
        <v>167</v>
      </c>
      <c r="J22" s="100" t="s">
        <v>160</v>
      </c>
    </row>
    <row r="23" spans="2:28" x14ac:dyDescent="0.25">
      <c r="B23" s="70">
        <v>1</v>
      </c>
      <c r="C23" s="70">
        <v>3</v>
      </c>
      <c r="D23">
        <f>$C$15^$C$16*(1/B4)^$C$17+$C$15^$C$16*(1/C4)^$C$17+$C$15^$C$16*(1/E4)^$C$17</f>
        <v>3.8730158730158733E-2</v>
      </c>
      <c r="J23" s="70" t="s">
        <v>156</v>
      </c>
      <c r="K23" s="70" t="s">
        <v>161</v>
      </c>
      <c r="L23" s="70">
        <v>1</v>
      </c>
      <c r="M23" s="70">
        <v>2</v>
      </c>
      <c r="N23" s="70">
        <v>3</v>
      </c>
      <c r="O23" s="70">
        <v>4</v>
      </c>
      <c r="P23" t="s">
        <v>163</v>
      </c>
      <c r="R23" t="s">
        <v>170</v>
      </c>
      <c r="T23" t="s">
        <v>168</v>
      </c>
    </row>
    <row r="24" spans="2:28" x14ac:dyDescent="0.25">
      <c r="B24" s="70">
        <v>2</v>
      </c>
      <c r="C24" s="70">
        <v>2</v>
      </c>
      <c r="D24">
        <f>$C$15^$C$16*(1/B3)^$C$17+$C$15^$C$16*(1/D3)^$C$17+$C$15^$C$16*(1/E3)^$C$17</f>
        <v>4.6785714285714292E-2</v>
      </c>
      <c r="J24" s="70">
        <v>1</v>
      </c>
      <c r="K24" s="78">
        <f>C23</f>
        <v>3</v>
      </c>
      <c r="L24" s="70">
        <f>($C$15^$C$16*(1/B4)^$C$17)/$D$23</f>
        <v>0.28688524590163933</v>
      </c>
      <c r="M24" s="70">
        <f t="shared" ref="M24:O24" si="0">($C$15^$C$16*(1/C4)^$C$17)/$D$23</f>
        <v>0.36885245901639341</v>
      </c>
      <c r="N24" s="95">
        <v>0</v>
      </c>
      <c r="O24" s="70">
        <f t="shared" si="0"/>
        <v>0.34426229508196721</v>
      </c>
      <c r="P24">
        <f>SUM(L24)</f>
        <v>0.28688524590163933</v>
      </c>
      <c r="R24" s="70" t="s">
        <v>199</v>
      </c>
      <c r="T24" s="100" t="s">
        <v>160</v>
      </c>
    </row>
    <row r="25" spans="2:28" x14ac:dyDescent="0.25">
      <c r="B25" s="70">
        <v>3</v>
      </c>
      <c r="C25" s="70">
        <v>1</v>
      </c>
      <c r="D25">
        <f>$C$15^$C$16*(1/C2)^$C$17+$C$15^$C$16*(1/D2)^$C$17+$C$15^$C$16*(1/E2)^$C$17</f>
        <v>4.777777777777778E-2</v>
      </c>
      <c r="J25" s="70">
        <v>2</v>
      </c>
      <c r="K25" s="78">
        <f t="shared" ref="K25:K27" si="1">C24</f>
        <v>2</v>
      </c>
      <c r="L25" s="70">
        <f>($C$15^$C$16*(1/B3)^$C$17)/$D$24</f>
        <v>0.4274809160305344</v>
      </c>
      <c r="M25" s="95">
        <v>0</v>
      </c>
      <c r="N25" s="70">
        <f t="shared" ref="N25:O25" si="2">($C$15^$C$16*(1/D3)^$C$17)/$D$24</f>
        <v>0.30534351145038163</v>
      </c>
      <c r="O25" s="70">
        <f t="shared" si="2"/>
        <v>0.26717557251908397</v>
      </c>
      <c r="P25">
        <f>SUM(L25)</f>
        <v>0.4274809160305344</v>
      </c>
      <c r="R25" s="70" t="s">
        <v>205</v>
      </c>
      <c r="T25" s="70" t="s">
        <v>156</v>
      </c>
      <c r="U25" s="70" t="s">
        <v>161</v>
      </c>
      <c r="V25" s="70">
        <v>1</v>
      </c>
      <c r="W25" s="70">
        <v>2</v>
      </c>
      <c r="X25" s="70">
        <v>3</v>
      </c>
      <c r="Y25" s="70">
        <v>4</v>
      </c>
      <c r="Z25" t="s">
        <v>163</v>
      </c>
    </row>
    <row r="26" spans="2:28" x14ac:dyDescent="0.25">
      <c r="B26" s="70">
        <v>5</v>
      </c>
      <c r="C26" s="70">
        <v>4</v>
      </c>
      <c r="D26">
        <f>$C$15^$C$16*(1/B5)^$C$17+$C$15^$C$16*(1/C5)^$C$17+$C$15^$C$16*(1/D5)^$C$17</f>
        <v>4.2500000000000003E-2</v>
      </c>
      <c r="J26" s="70">
        <v>3</v>
      </c>
      <c r="K26" s="78">
        <f t="shared" si="1"/>
        <v>1</v>
      </c>
      <c r="L26" s="95">
        <v>0</v>
      </c>
      <c r="M26" s="70">
        <f>($C$15^$C$16*(1/C2)^$C$17)/$D$25</f>
        <v>0.41860465116279078</v>
      </c>
      <c r="N26" s="70">
        <f t="shared" ref="N26:O26" si="3">($C$15^$C$16*(1/D2)^$C$17)/$D$25</f>
        <v>0.23255813953488372</v>
      </c>
      <c r="O26" s="70">
        <f t="shared" si="3"/>
        <v>0.34883720930232553</v>
      </c>
      <c r="P26">
        <f>SUM(L26:M26)</f>
        <v>0.41860465116279078</v>
      </c>
      <c r="R26" s="70" t="s">
        <v>152</v>
      </c>
      <c r="T26" s="70">
        <v>1</v>
      </c>
      <c r="U26" s="78" t="str">
        <f>R34</f>
        <v>3,1,2</v>
      </c>
      <c r="V26" s="95">
        <v>0</v>
      </c>
      <c r="W26" s="95">
        <v>0</v>
      </c>
      <c r="X26" s="95">
        <v>0</v>
      </c>
      <c r="Y26" s="96">
        <f>($C$15^$C$16*(1/E3)^$C$17)/$D$24</f>
        <v>0.26717557251908397</v>
      </c>
      <c r="Z26">
        <f>SUM(V26:Y26)</f>
        <v>0.26717557251908397</v>
      </c>
      <c r="AB26" s="70" t="s">
        <v>349</v>
      </c>
    </row>
    <row r="27" spans="2:28" x14ac:dyDescent="0.25">
      <c r="J27" s="70">
        <v>4</v>
      </c>
      <c r="K27" s="78">
        <f t="shared" si="1"/>
        <v>4</v>
      </c>
      <c r="L27" s="70">
        <f>($C$15^$C$16*(1/B5)^$C$17)/$D$26</f>
        <v>0.39215686274509798</v>
      </c>
      <c r="M27" s="70">
        <f t="shared" ref="M27:N27" si="4">($C$15^$C$16*(1/C5)^$C$17)/$D$26</f>
        <v>0.29411764705882354</v>
      </c>
      <c r="N27" s="70">
        <f t="shared" si="4"/>
        <v>0.31372549019607843</v>
      </c>
      <c r="O27" s="95">
        <v>0</v>
      </c>
      <c r="P27">
        <f>SUM(L27)</f>
        <v>0.39215686274509798</v>
      </c>
      <c r="R27" s="70" t="s">
        <v>206</v>
      </c>
      <c r="T27" s="70">
        <v>2</v>
      </c>
      <c r="U27" s="78" t="str">
        <f>R35</f>
        <v>2,1,3</v>
      </c>
      <c r="V27" s="95">
        <v>0</v>
      </c>
      <c r="W27" s="95">
        <v>0</v>
      </c>
      <c r="X27" s="95">
        <v>0</v>
      </c>
      <c r="Y27" s="96">
        <f>($C$15^$C$16*(1/E4)^$C$17)/$D$24</f>
        <v>0.28498727735368956</v>
      </c>
      <c r="Z27">
        <f t="shared" ref="Z27:Z28" si="5">SUM(V27:Y27)</f>
        <v>0.28498727735368956</v>
      </c>
      <c r="AB27" s="70" t="s">
        <v>209</v>
      </c>
    </row>
    <row r="28" spans="2:28" x14ac:dyDescent="0.25">
      <c r="J28" s="70"/>
      <c r="K28" s="78"/>
      <c r="L28" s="70"/>
      <c r="M28" s="70"/>
      <c r="N28" s="95"/>
      <c r="O28" s="70"/>
      <c r="P28">
        <f>SUM(L28)</f>
        <v>0</v>
      </c>
      <c r="R28" s="70"/>
      <c r="T28" s="70">
        <v>3</v>
      </c>
      <c r="U28" s="78" t="str">
        <f>R36</f>
        <v>1,2,3</v>
      </c>
      <c r="V28" s="95">
        <v>0</v>
      </c>
      <c r="W28" s="95">
        <v>0</v>
      </c>
      <c r="X28" s="95">
        <v>0</v>
      </c>
      <c r="Y28" s="96">
        <f>($C$15^$C$16*(1/E4)^$C$17)/$D$23</f>
        <v>0.34426229508196721</v>
      </c>
      <c r="Z28">
        <f t="shared" si="5"/>
        <v>0.34426229508196721</v>
      </c>
      <c r="AB28" s="70" t="s">
        <v>271</v>
      </c>
    </row>
    <row r="29" spans="2:28" x14ac:dyDescent="0.25">
      <c r="T29" s="153">
        <v>4</v>
      </c>
      <c r="U29" s="151" t="str">
        <f>R37</f>
        <v>4,1,2</v>
      </c>
      <c r="V29" s="154">
        <v>0</v>
      </c>
      <c r="W29" s="154">
        <v>0</v>
      </c>
      <c r="X29" s="153">
        <f>($C$15^$C$16*(1/D3)^$C$17)/$D$24</f>
        <v>0.30534351145038163</v>
      </c>
      <c r="Y29" s="154">
        <v>0</v>
      </c>
      <c r="Z29">
        <f>SUM(V29:X29)</f>
        <v>0.30534351145038163</v>
      </c>
      <c r="AB29" s="70" t="s">
        <v>350</v>
      </c>
    </row>
    <row r="30" spans="2:28" x14ac:dyDescent="0.25">
      <c r="T30" s="101"/>
      <c r="U30" s="101"/>
      <c r="V30" s="101"/>
      <c r="W30" s="101"/>
      <c r="X30" s="101"/>
      <c r="Y30" s="101"/>
      <c r="Z30" s="101"/>
      <c r="AB30" s="70"/>
    </row>
    <row r="31" spans="2:28" x14ac:dyDescent="0.25">
      <c r="J31" t="s">
        <v>165</v>
      </c>
    </row>
    <row r="32" spans="2:28" x14ac:dyDescent="0.25">
      <c r="J32" s="100" t="s">
        <v>160</v>
      </c>
      <c r="T32" t="s">
        <v>169</v>
      </c>
    </row>
    <row r="33" spans="2:29" x14ac:dyDescent="0.25">
      <c r="J33" s="70" t="s">
        <v>156</v>
      </c>
      <c r="K33" s="70" t="s">
        <v>161</v>
      </c>
      <c r="L33" s="70">
        <v>1</v>
      </c>
      <c r="M33" s="70">
        <v>2</v>
      </c>
      <c r="N33" s="70">
        <v>3</v>
      </c>
      <c r="O33" s="70">
        <v>4</v>
      </c>
      <c r="P33" t="s">
        <v>163</v>
      </c>
      <c r="T33" s="100" t="s">
        <v>160</v>
      </c>
    </row>
    <row r="34" spans="2:29" x14ac:dyDescent="0.25">
      <c r="J34" s="70">
        <v>1</v>
      </c>
      <c r="K34" s="78" t="str">
        <f>R24</f>
        <v>3,1</v>
      </c>
      <c r="L34" s="95">
        <v>0</v>
      </c>
      <c r="M34" s="70">
        <f>($C$15^$C$16*(1/C2)^$C$17)/$D$25</f>
        <v>0.41860465116279078</v>
      </c>
      <c r="N34" s="95">
        <v>0</v>
      </c>
      <c r="O34" s="70">
        <f t="shared" ref="O34" si="6">($C$15^$C$16*(1/E2)^$C$17)/$D$25</f>
        <v>0.34883720930232553</v>
      </c>
      <c r="P34">
        <f>SUM(M34)</f>
        <v>0.41860465116279078</v>
      </c>
      <c r="R34" s="70" t="s">
        <v>238</v>
      </c>
      <c r="T34" s="70" t="s">
        <v>156</v>
      </c>
      <c r="U34" s="70" t="s">
        <v>161</v>
      </c>
      <c r="V34" s="70">
        <v>1</v>
      </c>
      <c r="W34" s="70">
        <v>2</v>
      </c>
      <c r="X34" s="70">
        <v>3</v>
      </c>
      <c r="Y34" s="70">
        <v>4</v>
      </c>
      <c r="Z34" t="s">
        <v>163</v>
      </c>
    </row>
    <row r="35" spans="2:29" x14ac:dyDescent="0.25">
      <c r="J35" s="70">
        <v>2</v>
      </c>
      <c r="K35" s="78" t="str">
        <f>R25</f>
        <v>2,1</v>
      </c>
      <c r="L35" s="95">
        <v>0</v>
      </c>
      <c r="M35" s="95">
        <v>0</v>
      </c>
      <c r="N35" s="96">
        <f>($C$15^$C$16*(1/D2)^$C$17)/$D$25</f>
        <v>0.23255813953488372</v>
      </c>
      <c r="O35" s="96">
        <f>($C$15^$C$16*(1/E4)^$C$17)/$D$26</f>
        <v>0.31372549019607843</v>
      </c>
      <c r="P35">
        <f>SUM(N35)</f>
        <v>0.23255813953488372</v>
      </c>
      <c r="R35" s="70" t="s">
        <v>208</v>
      </c>
      <c r="T35" s="70">
        <v>1</v>
      </c>
      <c r="U35" s="78" t="str">
        <f>AB26</f>
        <v>3,1,2,4</v>
      </c>
      <c r="V35" s="95">
        <v>0</v>
      </c>
      <c r="W35" s="95">
        <v>0</v>
      </c>
      <c r="X35" s="70">
        <f>($C$15^$C$16*(1/D5)^$C$17)/$D$26</f>
        <v>0.31372549019607843</v>
      </c>
      <c r="Y35" s="95">
        <v>0</v>
      </c>
      <c r="Z35">
        <f>SUM(V35:X35)</f>
        <v>0.31372549019607843</v>
      </c>
      <c r="AB35" s="70" t="s">
        <v>351</v>
      </c>
    </row>
    <row r="36" spans="2:29" x14ac:dyDescent="0.25">
      <c r="J36" s="70">
        <v>3</v>
      </c>
      <c r="K36" s="78" t="str">
        <f>R26</f>
        <v>1,2</v>
      </c>
      <c r="L36" s="95">
        <v>0</v>
      </c>
      <c r="M36" s="95">
        <v>0</v>
      </c>
      <c r="N36" s="96">
        <f>($C$15^$C$16*(1/D3)^$C$17)/$D$24</f>
        <v>0.30534351145038163</v>
      </c>
      <c r="O36" s="96">
        <f>($C$15^$C$16*(1/E3)^$C$17)/$D$24</f>
        <v>0.26717557251908397</v>
      </c>
      <c r="P36">
        <f>SUM(N36)</f>
        <v>0.30534351145038163</v>
      </c>
      <c r="R36" s="70" t="s">
        <v>268</v>
      </c>
      <c r="T36" s="70">
        <v>2</v>
      </c>
      <c r="U36" s="78" t="str">
        <f>AB27</f>
        <v>2,1,3,4</v>
      </c>
      <c r="V36" s="95">
        <v>0</v>
      </c>
      <c r="W36" s="96">
        <f>($C$15^$C$16*(1/C5)^$C$17)/$D$26</f>
        <v>0.29411764705882354</v>
      </c>
      <c r="X36" s="95">
        <v>0</v>
      </c>
      <c r="Y36" s="95">
        <v>0</v>
      </c>
      <c r="Z36">
        <f>SUM(V36:W36)</f>
        <v>0.29411764705882354</v>
      </c>
      <c r="AB36" s="70" t="s">
        <v>352</v>
      </c>
    </row>
    <row r="37" spans="2:29" x14ac:dyDescent="0.25">
      <c r="J37" s="153">
        <v>4</v>
      </c>
      <c r="K37" s="151" t="str">
        <f>R27</f>
        <v>4,1</v>
      </c>
      <c r="L37" s="154">
        <v>0</v>
      </c>
      <c r="M37" s="155">
        <f>($C$15^$C$16*(1/C2)^$C$17)/$D$25</f>
        <v>0.41860465116279078</v>
      </c>
      <c r="N37" s="155">
        <f t="shared" ref="N37" si="7">($C$15^$C$16*(1/D2)^$C$17)/$D$25</f>
        <v>0.23255813953488372</v>
      </c>
      <c r="O37" s="154">
        <v>0</v>
      </c>
      <c r="P37">
        <f>SUM(M37)</f>
        <v>0.41860465116279078</v>
      </c>
      <c r="R37" s="70" t="s">
        <v>245</v>
      </c>
      <c r="T37" s="70">
        <v>3</v>
      </c>
      <c r="U37" s="78" t="str">
        <f>AB28</f>
        <v>1,2,3,4</v>
      </c>
      <c r="V37" s="70">
        <f>($C$15^$C$16*(1/B5)^$C$17)/$D$26</f>
        <v>0.39215686274509798</v>
      </c>
      <c r="W37" s="95">
        <v>0</v>
      </c>
      <c r="X37" s="95">
        <v>0</v>
      </c>
      <c r="Y37" s="95">
        <v>0</v>
      </c>
      <c r="Z37">
        <f>SUM(V37:W37)</f>
        <v>0.39215686274509798</v>
      </c>
      <c r="AB37" s="70" t="s">
        <v>353</v>
      </c>
    </row>
    <row r="38" spans="2:29" x14ac:dyDescent="0.25">
      <c r="J38" s="101"/>
      <c r="K38" s="101"/>
      <c r="L38" s="101"/>
      <c r="M38" s="101"/>
      <c r="N38" s="101"/>
      <c r="O38" s="101"/>
      <c r="P38" s="101"/>
      <c r="R38" s="70"/>
      <c r="T38" s="70">
        <v>4</v>
      </c>
      <c r="U38" s="78" t="str">
        <f>AB29</f>
        <v>4,1,2,3</v>
      </c>
      <c r="V38" s="95">
        <v>0</v>
      </c>
      <c r="W38" s="95">
        <v>0</v>
      </c>
      <c r="X38" s="95">
        <v>0</v>
      </c>
      <c r="Y38" s="70">
        <f>($C$15^$C$16*(1/E4)^$C$17)/$D$23</f>
        <v>0.34426229508196721</v>
      </c>
      <c r="Z38">
        <f>SUM(V38:Y38)</f>
        <v>0.34426229508196721</v>
      </c>
      <c r="AB38" s="70" t="s">
        <v>354</v>
      </c>
    </row>
    <row r="40" spans="2:29" x14ac:dyDescent="0.25">
      <c r="O40" s="70" t="s">
        <v>162</v>
      </c>
      <c r="P40" s="70"/>
      <c r="Q40" s="70" t="s">
        <v>164</v>
      </c>
      <c r="R40" s="70" t="s">
        <v>165</v>
      </c>
      <c r="S40" s="70" t="s">
        <v>168</v>
      </c>
      <c r="T40" s="70" t="s">
        <v>169</v>
      </c>
      <c r="U40" s="101"/>
      <c r="V40" s="101"/>
      <c r="W40" s="101"/>
      <c r="X40" s="101"/>
      <c r="Y40" s="101"/>
      <c r="Z40" s="101"/>
      <c r="AA40" s="101"/>
      <c r="AB40" s="101"/>
      <c r="AC40" s="101"/>
    </row>
    <row r="41" spans="2:29" x14ac:dyDescent="0.25">
      <c r="O41" s="70">
        <v>1</v>
      </c>
      <c r="P41" s="70">
        <f ca="1">RAND()</f>
        <v>0.36958373846542503</v>
      </c>
      <c r="Q41" s="70">
        <v>0.31826553551900527</v>
      </c>
      <c r="R41" s="70">
        <v>0.62472941872808596</v>
      </c>
      <c r="S41" s="70">
        <v>0.82252800609355103</v>
      </c>
      <c r="T41" s="70">
        <v>0.4378763817131418</v>
      </c>
      <c r="U41" s="101"/>
      <c r="V41" s="101"/>
      <c r="W41" s="101"/>
      <c r="X41" s="101"/>
      <c r="Y41" s="101"/>
      <c r="Z41" s="101"/>
      <c r="AA41" s="101"/>
      <c r="AB41" s="101"/>
      <c r="AC41" s="101"/>
    </row>
    <row r="42" spans="2:29" x14ac:dyDescent="0.25">
      <c r="O42" s="70">
        <v>2</v>
      </c>
      <c r="P42" s="70">
        <f ca="1">RAND()</f>
        <v>0.83965989437125266</v>
      </c>
      <c r="Q42" s="70">
        <v>0.72322010652743451</v>
      </c>
      <c r="R42" s="70">
        <v>0.40005181603553741</v>
      </c>
      <c r="S42" s="70">
        <v>0.2519926470512438</v>
      </c>
      <c r="T42" s="70">
        <v>0.70685114080801181</v>
      </c>
    </row>
    <row r="43" spans="2:29" x14ac:dyDescent="0.25">
      <c r="O43" s="70">
        <v>3</v>
      </c>
      <c r="P43" s="70">
        <f ca="1">RAND()</f>
        <v>0.12122324864628464</v>
      </c>
      <c r="Q43" s="70">
        <v>0.56501037500929663</v>
      </c>
      <c r="R43" s="70">
        <v>0.40238807930049847</v>
      </c>
      <c r="S43" s="70">
        <v>0.1347099126268495</v>
      </c>
      <c r="T43" s="70">
        <v>0.55454103264554244</v>
      </c>
    </row>
    <row r="44" spans="2:29" x14ac:dyDescent="0.25">
      <c r="O44" s="153">
        <v>4</v>
      </c>
      <c r="P44" s="153">
        <f ca="1">RAND()</f>
        <v>0.43779715162836996</v>
      </c>
      <c r="Q44" s="153">
        <v>0.50644505319777433</v>
      </c>
      <c r="R44" s="153">
        <v>0.44727369902696301</v>
      </c>
      <c r="S44" s="153">
        <v>0.17721901057478473</v>
      </c>
      <c r="T44" s="153">
        <v>2.6710681793605806E-3</v>
      </c>
    </row>
    <row r="46" spans="2:29" x14ac:dyDescent="0.25">
      <c r="B46" s="100" t="s">
        <v>183</v>
      </c>
    </row>
    <row r="47" spans="2:29" x14ac:dyDescent="0.25">
      <c r="B47" t="s">
        <v>156</v>
      </c>
      <c r="C47" t="s">
        <v>184</v>
      </c>
    </row>
    <row r="48" spans="2:29" x14ac:dyDescent="0.25">
      <c r="B48" s="153">
        <v>1</v>
      </c>
      <c r="C48" s="155" t="str">
        <f>AB35</f>
        <v>3,1,2,4,3</v>
      </c>
      <c r="D48" s="155">
        <f>B4+C2+E3+D5</f>
        <v>59</v>
      </c>
    </row>
    <row r="49" spans="2:29" x14ac:dyDescent="0.25">
      <c r="B49" s="96">
        <v>2</v>
      </c>
      <c r="C49" s="155" t="str">
        <f t="shared" ref="C49:C51" si="8">AB36</f>
        <v>2,1,3,4,2</v>
      </c>
      <c r="D49" s="96">
        <f>SUM(B3+D2+E4+C5)</f>
        <v>59</v>
      </c>
    </row>
    <row r="50" spans="2:29" x14ac:dyDescent="0.25">
      <c r="B50" s="157">
        <v>3</v>
      </c>
      <c r="C50" s="154" t="str">
        <f t="shared" si="8"/>
        <v>1,2,3,4,1</v>
      </c>
      <c r="D50" s="157">
        <f>SUM(C2+D3+E4+B5)</f>
        <v>51</v>
      </c>
    </row>
    <row r="51" spans="2:29" x14ac:dyDescent="0.25">
      <c r="B51" s="154">
        <v>4</v>
      </c>
      <c r="C51" s="154" t="str">
        <f t="shared" si="8"/>
        <v>4,1,2,3,4</v>
      </c>
      <c r="D51" s="154">
        <f>SUM(B5+C2+D3+E4)</f>
        <v>51</v>
      </c>
      <c r="U51" s="101"/>
      <c r="V51" s="101"/>
      <c r="W51" s="101"/>
      <c r="X51" s="101"/>
      <c r="Y51" s="101"/>
      <c r="Z51" s="101"/>
      <c r="AA51" s="101"/>
      <c r="AB51" s="101"/>
      <c r="AC51" s="101"/>
    </row>
    <row r="52" spans="2:29" x14ac:dyDescent="0.25">
      <c r="B52" s="152"/>
      <c r="C52" s="156"/>
      <c r="D52" s="156"/>
      <c r="U52" s="101"/>
      <c r="V52" s="101"/>
      <c r="W52" s="101"/>
      <c r="X52" s="101"/>
      <c r="Y52" s="101"/>
      <c r="Z52" s="101"/>
      <c r="AA52" s="101"/>
      <c r="AB52" s="101"/>
      <c r="AC52" s="101"/>
    </row>
    <row r="53" spans="2:29" x14ac:dyDescent="0.25">
      <c r="U53" s="101"/>
      <c r="V53" s="101"/>
      <c r="W53" s="101"/>
      <c r="X53" s="101"/>
      <c r="Y53" s="101"/>
      <c r="Z53" s="101"/>
      <c r="AA53" s="101"/>
      <c r="AB53" s="101"/>
      <c r="AC53" s="101"/>
    </row>
    <row r="54" spans="2:29" x14ac:dyDescent="0.25">
      <c r="U54" s="101"/>
      <c r="V54" s="101"/>
      <c r="W54" s="101"/>
      <c r="X54" s="101"/>
      <c r="Y54" s="101"/>
      <c r="Z54" s="101"/>
      <c r="AA54" s="101"/>
      <c r="AB54" s="101"/>
      <c r="AC54" s="101"/>
    </row>
    <row r="55" spans="2:29" x14ac:dyDescent="0.25">
      <c r="B55" s="100" t="s">
        <v>145</v>
      </c>
      <c r="U55" s="101"/>
      <c r="V55" s="101"/>
      <c r="W55" s="101"/>
      <c r="X55" s="101"/>
      <c r="Y55" s="101"/>
      <c r="Z55" s="101"/>
      <c r="AA55" s="101"/>
      <c r="AB55" s="101"/>
      <c r="AC55" s="101"/>
    </row>
    <row r="56" spans="2:29" x14ac:dyDescent="0.25">
      <c r="L56" s="94" t="s">
        <v>4</v>
      </c>
      <c r="M56" s="94" t="s">
        <v>235</v>
      </c>
      <c r="N56" s="94" t="s">
        <v>163</v>
      </c>
      <c r="O56" s="94" t="s">
        <v>150</v>
      </c>
      <c r="R56" t="s">
        <v>151</v>
      </c>
      <c r="W56" s="101"/>
      <c r="X56" s="101"/>
      <c r="Y56" s="101"/>
      <c r="Z56" s="101"/>
      <c r="AA56" s="101"/>
      <c r="AB56" s="101"/>
      <c r="AC56" s="101"/>
    </row>
    <row r="57" spans="2:29" x14ac:dyDescent="0.25">
      <c r="L57" s="137" t="s">
        <v>152</v>
      </c>
      <c r="M57" s="96">
        <f>1/D48</f>
        <v>1.6949152542372881E-2</v>
      </c>
      <c r="N57" s="107">
        <f>SUM(M57:M60)</f>
        <v>7.3113991359255559E-2</v>
      </c>
      <c r="O57" s="107">
        <f>$C$60+N57</f>
        <v>0.17311399135925556</v>
      </c>
      <c r="Q57" s="54"/>
      <c r="R57" s="54">
        <v>1</v>
      </c>
      <c r="S57" s="54">
        <v>2</v>
      </c>
      <c r="T57" s="54">
        <v>3</v>
      </c>
      <c r="U57" s="54">
        <v>4</v>
      </c>
      <c r="V57" s="54"/>
      <c r="W57" s="101"/>
      <c r="X57" s="101"/>
      <c r="Y57" s="101"/>
      <c r="Z57" s="101"/>
      <c r="AA57" s="101"/>
      <c r="AB57" s="101"/>
      <c r="AC57" s="101"/>
    </row>
    <row r="58" spans="2:29" x14ac:dyDescent="0.25">
      <c r="L58" s="70"/>
      <c r="M58" s="96">
        <f>1/D49</f>
        <v>1.6949152542372881E-2</v>
      </c>
      <c r="N58" s="70"/>
      <c r="O58" s="70"/>
      <c r="Q58" s="54">
        <v>1</v>
      </c>
      <c r="R58" s="54">
        <v>0</v>
      </c>
      <c r="S58" s="54">
        <f>O57</f>
        <v>0.17311399135925556</v>
      </c>
      <c r="T58" s="54">
        <f>O61</f>
        <v>0.13389830508474576</v>
      </c>
      <c r="U58" s="54">
        <f>O63</f>
        <v>0.11960784313725491</v>
      </c>
      <c r="V58" s="54"/>
      <c r="W58" s="101"/>
      <c r="X58" s="101"/>
      <c r="Y58" s="101"/>
      <c r="Z58" s="101"/>
      <c r="AA58" s="101"/>
      <c r="AB58" s="101"/>
      <c r="AC58" s="101"/>
    </row>
    <row r="59" spans="2:29" x14ac:dyDescent="0.25">
      <c r="L59" s="70"/>
      <c r="M59" s="96">
        <f>1/D50</f>
        <v>1.9607843137254902E-2</v>
      </c>
      <c r="N59" s="70"/>
      <c r="O59" s="70"/>
      <c r="Q59" s="54">
        <v>2</v>
      </c>
      <c r="R59" s="54">
        <f>O57</f>
        <v>0.17311399135925556</v>
      </c>
      <c r="S59" s="54">
        <v>0</v>
      </c>
      <c r="T59" s="54">
        <f>O64</f>
        <v>0.13921568627450981</v>
      </c>
      <c r="U59" s="54">
        <f>O66</f>
        <v>0.15350614822200068</v>
      </c>
      <c r="V59" s="54"/>
      <c r="W59" s="101"/>
      <c r="X59" s="101"/>
      <c r="Y59" s="101"/>
      <c r="Z59" s="101"/>
      <c r="AA59" s="101"/>
      <c r="AB59" s="101"/>
      <c r="AC59" s="101"/>
    </row>
    <row r="60" spans="2:29" x14ac:dyDescent="0.25">
      <c r="B60" s="102" t="s">
        <v>234</v>
      </c>
      <c r="C60">
        <f>(1-$C$14)*$C$15</f>
        <v>0.1</v>
      </c>
      <c r="D60" s="102"/>
      <c r="E60" s="102" t="s">
        <v>344</v>
      </c>
      <c r="L60" s="70"/>
      <c r="M60" s="96">
        <f>1/D51</f>
        <v>1.9607843137254902E-2</v>
      </c>
      <c r="N60" s="70"/>
      <c r="O60" s="70"/>
      <c r="Q60" s="54">
        <v>3</v>
      </c>
      <c r="R60" s="54">
        <f>O61</f>
        <v>0.13389830508474576</v>
      </c>
      <c r="S60" s="54">
        <f>O64</f>
        <v>0.13921568627450981</v>
      </c>
      <c r="T60" s="54">
        <v>0</v>
      </c>
      <c r="U60" s="54">
        <f>O67</f>
        <v>0.1561648388168827</v>
      </c>
      <c r="V60" s="54"/>
    </row>
    <row r="61" spans="2:29" x14ac:dyDescent="0.25">
      <c r="B61" s="104"/>
      <c r="C61" s="101"/>
      <c r="D61" s="104"/>
      <c r="E61" s="104"/>
      <c r="L61" s="137" t="s">
        <v>185</v>
      </c>
      <c r="M61" s="96">
        <f>1/D48</f>
        <v>1.6949152542372881E-2</v>
      </c>
      <c r="N61" s="107">
        <f>SUM(M61:M62)</f>
        <v>3.3898305084745763E-2</v>
      </c>
      <c r="O61" s="107">
        <f>$C$60+N61</f>
        <v>0.13389830508474576</v>
      </c>
      <c r="Q61" s="54">
        <v>4</v>
      </c>
      <c r="R61" s="54">
        <f>O63</f>
        <v>0.11960784313725491</v>
      </c>
      <c r="S61" s="54">
        <f>O66</f>
        <v>0.15350614822200068</v>
      </c>
      <c r="T61" s="54">
        <f>O67</f>
        <v>0.1561648388168827</v>
      </c>
      <c r="U61" s="54">
        <v>0</v>
      </c>
      <c r="V61" s="54"/>
    </row>
    <row r="62" spans="2:29" x14ac:dyDescent="0.25">
      <c r="B62" s="104"/>
      <c r="C62" s="101"/>
      <c r="D62" s="104"/>
      <c r="E62" s="104"/>
      <c r="L62" s="70"/>
      <c r="M62" s="96">
        <f>1/D49</f>
        <v>1.6949152542372881E-2</v>
      </c>
      <c r="N62" s="70"/>
      <c r="O62" s="70"/>
      <c r="Q62" s="54"/>
      <c r="R62" s="54"/>
      <c r="S62" s="54"/>
      <c r="T62" s="54"/>
      <c r="U62" s="54"/>
      <c r="V62" s="54"/>
    </row>
    <row r="63" spans="2:29" x14ac:dyDescent="0.25">
      <c r="B63" s="104"/>
      <c r="C63" s="101"/>
      <c r="D63" s="104"/>
      <c r="E63" s="104"/>
      <c r="L63" s="107" t="s">
        <v>186</v>
      </c>
      <c r="M63" s="96">
        <f>1/D51</f>
        <v>1.9607843137254902E-2</v>
      </c>
      <c r="N63" s="107">
        <f>SUM(M63:M63)</f>
        <v>1.9607843137254902E-2</v>
      </c>
      <c r="O63" s="107">
        <f>$C$60+N63</f>
        <v>0.11960784313725491</v>
      </c>
    </row>
    <row r="64" spans="2:29" x14ac:dyDescent="0.25">
      <c r="B64" s="104"/>
      <c r="C64" s="101"/>
      <c r="D64" s="104"/>
      <c r="E64" s="104"/>
      <c r="L64" s="137" t="s">
        <v>153</v>
      </c>
      <c r="M64" s="96">
        <f>1/D50</f>
        <v>1.9607843137254902E-2</v>
      </c>
      <c r="N64" s="108">
        <f>SUM(M64:M65)</f>
        <v>3.9215686274509803E-2</v>
      </c>
      <c r="O64" s="107">
        <f>$C$60+N64</f>
        <v>0.13921568627450981</v>
      </c>
    </row>
    <row r="65" spans="2:28" x14ac:dyDescent="0.25">
      <c r="B65" s="141"/>
      <c r="C65" s="101"/>
      <c r="D65" s="101"/>
      <c r="E65" s="101"/>
      <c r="L65" s="70"/>
      <c r="M65" s="96">
        <f>1/D51</f>
        <v>1.9607843137254902E-2</v>
      </c>
      <c r="N65" s="70"/>
      <c r="O65" s="70"/>
    </row>
    <row r="66" spans="2:28" x14ac:dyDescent="0.25">
      <c r="B66" s="104"/>
      <c r="C66" s="101"/>
      <c r="D66" s="106"/>
      <c r="E66" s="104"/>
      <c r="L66" s="107" t="s">
        <v>188</v>
      </c>
      <c r="M66" s="96">
        <f>1/D48</f>
        <v>1.6949152542372881E-2</v>
      </c>
      <c r="N66" s="108">
        <f>SUM(M66:M68)</f>
        <v>5.3506148222000664E-2</v>
      </c>
      <c r="O66" s="107">
        <f>$C$60+N66</f>
        <v>0.15350614822200068</v>
      </c>
    </row>
    <row r="67" spans="2:28" x14ac:dyDescent="0.25">
      <c r="B67" s="104"/>
      <c r="C67" s="101"/>
      <c r="D67" s="106"/>
      <c r="E67" s="104"/>
      <c r="L67" s="137" t="s">
        <v>190</v>
      </c>
      <c r="M67" s="96">
        <f>1/D49</f>
        <v>1.6949152542372881E-2</v>
      </c>
      <c r="N67" s="107">
        <f>SUM(M67:M69)</f>
        <v>5.6164838816882681E-2</v>
      </c>
      <c r="O67" s="107">
        <f>$C$60+N67</f>
        <v>0.1561648388168827</v>
      </c>
    </row>
    <row r="68" spans="2:28" x14ac:dyDescent="0.25">
      <c r="B68" s="104"/>
      <c r="C68" s="101"/>
      <c r="D68" s="106"/>
      <c r="E68" s="104"/>
      <c r="L68" s="70"/>
      <c r="M68" s="96">
        <f>1/D50</f>
        <v>1.9607843137254902E-2</v>
      </c>
      <c r="N68" s="70"/>
      <c r="O68" s="70"/>
    </row>
    <row r="69" spans="2:28" x14ac:dyDescent="0.25">
      <c r="B69" s="104"/>
      <c r="C69" s="101"/>
      <c r="D69" s="106"/>
      <c r="E69" s="104"/>
      <c r="L69" s="70"/>
      <c r="M69" s="96">
        <f t="shared" ref="M69" si="9">1/D51</f>
        <v>1.9607843137254902E-2</v>
      </c>
      <c r="N69" s="70"/>
      <c r="O69" s="70"/>
    </row>
    <row r="70" spans="2:28" x14ac:dyDescent="0.25">
      <c r="B70" s="104"/>
      <c r="C70" s="101"/>
      <c r="D70" s="106"/>
      <c r="E70" s="106"/>
    </row>
    <row r="71" spans="2:28" x14ac:dyDescent="0.25">
      <c r="B71" s="102"/>
      <c r="C71" s="102"/>
      <c r="D71" s="102"/>
      <c r="E71" s="102"/>
    </row>
    <row r="72" spans="2:28" x14ac:dyDescent="0.25">
      <c r="B72" s="141"/>
      <c r="C72" s="101"/>
      <c r="D72" s="104"/>
      <c r="E72" s="104"/>
    </row>
    <row r="73" spans="2:28" x14ac:dyDescent="0.25">
      <c r="B73" s="123" t="s">
        <v>236</v>
      </c>
      <c r="C73" s="101"/>
      <c r="D73" s="106"/>
      <c r="E73" s="106"/>
    </row>
    <row r="74" spans="2:28" x14ac:dyDescent="0.25">
      <c r="B74" s="104"/>
      <c r="C74" s="101"/>
      <c r="D74" s="106"/>
      <c r="E74" s="106"/>
    </row>
    <row r="75" spans="2:28" x14ac:dyDescent="0.25">
      <c r="B75" s="100" t="s">
        <v>155</v>
      </c>
      <c r="D75" s="70" t="s">
        <v>132</v>
      </c>
      <c r="J75" t="s">
        <v>164</v>
      </c>
      <c r="T75" t="s">
        <v>168</v>
      </c>
    </row>
    <row r="76" spans="2:28" x14ac:dyDescent="0.25">
      <c r="B76" s="70" t="s">
        <v>156</v>
      </c>
      <c r="C76" s="70" t="s">
        <v>157</v>
      </c>
      <c r="D76" t="s">
        <v>167</v>
      </c>
      <c r="J76" s="100" t="s">
        <v>160</v>
      </c>
      <c r="T76" s="100" t="s">
        <v>160</v>
      </c>
    </row>
    <row r="77" spans="2:28" x14ac:dyDescent="0.25">
      <c r="B77" s="70">
        <v>1</v>
      </c>
      <c r="C77" s="137">
        <v>1</v>
      </c>
      <c r="D77">
        <f>S58^$C$16*(1/C2)^$C$17+T58^$C$16*(1/D2)^$C$17+U58^$C$16*(1/E2)^$C$17</f>
        <v>3.4717514124293788E-2</v>
      </c>
      <c r="J77" s="70" t="s">
        <v>156</v>
      </c>
      <c r="K77" s="70" t="s">
        <v>161</v>
      </c>
      <c r="L77" s="70">
        <v>1</v>
      </c>
      <c r="M77" s="70">
        <v>2</v>
      </c>
      <c r="N77" s="70">
        <v>3</v>
      </c>
      <c r="O77" s="70">
        <v>4</v>
      </c>
      <c r="P77" t="s">
        <v>163</v>
      </c>
      <c r="R77" t="s">
        <v>170</v>
      </c>
      <c r="T77" s="70" t="s">
        <v>156</v>
      </c>
      <c r="U77" s="70" t="s">
        <v>161</v>
      </c>
      <c r="V77" s="70">
        <v>1</v>
      </c>
      <c r="W77" s="70">
        <v>2</v>
      </c>
      <c r="X77" s="70">
        <v>3</v>
      </c>
      <c r="Y77" s="70">
        <v>4</v>
      </c>
      <c r="Z77" t="s">
        <v>163</v>
      </c>
    </row>
    <row r="78" spans="2:28" x14ac:dyDescent="0.25">
      <c r="B78" s="70">
        <v>2</v>
      </c>
      <c r="C78" s="137">
        <v>4</v>
      </c>
      <c r="D78">
        <f>R61^$C$16*(1/B5)^$C$17+S61^$C$16*(1/C5)^$C$17+T61^$C$16*(1/D5)^$C$17</f>
        <v>2.9972443779771797E-2</v>
      </c>
      <c r="J78" s="70">
        <v>1</v>
      </c>
      <c r="K78" s="78">
        <f>C77</f>
        <v>1</v>
      </c>
      <c r="L78" s="95">
        <v>0</v>
      </c>
      <c r="M78" s="70">
        <f>(S58^$C$16*(1/C2)^$C$17)/$D$77</f>
        <v>0.49863590676303066</v>
      </c>
      <c r="N78" s="70">
        <f t="shared" ref="N78:O78" si="10">(T58^$C$16*(1/D2)^$C$17)/$D$77</f>
        <v>0.21426634119880661</v>
      </c>
      <c r="O78" s="70">
        <f t="shared" si="10"/>
        <v>0.28709775203816268</v>
      </c>
      <c r="P78">
        <f>SUM(L78:N78)</f>
        <v>0.71290224796183721</v>
      </c>
      <c r="R78" s="70" t="s">
        <v>185</v>
      </c>
      <c r="T78" s="70">
        <v>1</v>
      </c>
      <c r="U78" s="78" t="str">
        <f>R86</f>
        <v>1,4,2</v>
      </c>
      <c r="V78" s="95">
        <v>0</v>
      </c>
      <c r="W78" s="95">
        <v>0</v>
      </c>
      <c r="X78" s="70">
        <f>(T59^$C$16*(1/D3)^$C$17)/$D$80</f>
        <v>0.26985371918528528</v>
      </c>
      <c r="Y78" s="95">
        <v>0</v>
      </c>
      <c r="Z78">
        <f>SUM(V78:X78)</f>
        <v>0.26985371918528528</v>
      </c>
      <c r="AB78" s="70" t="s">
        <v>240</v>
      </c>
    </row>
    <row r="79" spans="2:28" x14ac:dyDescent="0.25">
      <c r="B79" s="70">
        <v>3</v>
      </c>
      <c r="C79" s="137">
        <v>3</v>
      </c>
      <c r="D79">
        <f>R60^$C$16*(1/B4)^$C$17+S60^$C$16*(1/C4)^$C$17+U60^$C$16*(1/E4)^$C$17</f>
        <v>2.7793761572425579E-2</v>
      </c>
      <c r="J79" s="70">
        <v>2</v>
      </c>
      <c r="K79" s="78">
        <f>C78</f>
        <v>4</v>
      </c>
      <c r="L79" s="70">
        <f>(R61^$C$16*(1/B5)^$C$17)/$D$78</f>
        <v>0.33254946892801535</v>
      </c>
      <c r="M79" s="70">
        <f t="shared" ref="M79:N79" si="11">(S61^$C$16*(1/C5)^$C$17)/$D$78</f>
        <v>0.32009849895356413</v>
      </c>
      <c r="N79" s="70">
        <f t="shared" si="11"/>
        <v>0.34735203211842053</v>
      </c>
      <c r="O79" s="95">
        <v>0</v>
      </c>
      <c r="P79">
        <f>SUM(L79:M79)</f>
        <v>0.65264796788157953</v>
      </c>
      <c r="R79" s="70" t="s">
        <v>221</v>
      </c>
      <c r="T79" s="70">
        <v>2</v>
      </c>
      <c r="U79" s="78" t="str">
        <f>R87</f>
        <v>5,1,4</v>
      </c>
      <c r="V79" s="95">
        <v>0</v>
      </c>
      <c r="W79" s="96" t="e">
        <f>(S61^$C$16*(1/C5)^$C$17)/$D$81</f>
        <v>#DIV/0!</v>
      </c>
      <c r="X79" s="96" t="e">
        <f>(T61^$C$16*(1/D5)^$C$17)/$D$81</f>
        <v>#DIV/0!</v>
      </c>
      <c r="Y79" s="95">
        <v>0</v>
      </c>
      <c r="Z79" t="e">
        <f>SUM(V79:W79)</f>
        <v>#DIV/0!</v>
      </c>
      <c r="AB79" s="70" t="s">
        <v>229</v>
      </c>
    </row>
    <row r="80" spans="2:28" x14ac:dyDescent="0.25">
      <c r="B80" s="70">
        <v>4</v>
      </c>
      <c r="C80" s="137">
        <v>2</v>
      </c>
      <c r="D80">
        <f>R59^$C$16*(1/B3)^$C$17+T59^$C$16*(1/D3)^$C$17+U59^$C$16*(1/E3)^$C$17</f>
        <v>3.6849510990837012E-2</v>
      </c>
      <c r="J80" s="70">
        <v>3</v>
      </c>
      <c r="K80" s="78">
        <f>C79</f>
        <v>3</v>
      </c>
      <c r="L80" s="70">
        <f>(R60^$C$16*(1/B4)^$C$17)/$D$79</f>
        <v>0.2676426041702254</v>
      </c>
      <c r="M80" s="70">
        <f t="shared" ref="M80:O80" si="12">(S60^$C$16*(1/C4)^$C$17)/$D$79</f>
        <v>0.35777732226435721</v>
      </c>
      <c r="N80" s="95">
        <v>0</v>
      </c>
      <c r="O80" s="70">
        <f t="shared" si="12"/>
        <v>0.3745800735654175</v>
      </c>
      <c r="P80">
        <f>SUM(L80:M80)</f>
        <v>0.62541992643458255</v>
      </c>
      <c r="R80" s="70" t="s">
        <v>166</v>
      </c>
      <c r="T80" s="70">
        <v>3</v>
      </c>
      <c r="U80" s="78" t="str">
        <f>R88</f>
        <v>3,1,2</v>
      </c>
      <c r="V80" s="95">
        <v>0</v>
      </c>
      <c r="W80" s="95">
        <v>0</v>
      </c>
      <c r="X80" s="95">
        <v>0</v>
      </c>
      <c r="Y80">
        <f>(U59^$C$16*(1/E3)^$C$17)/$D$80</f>
        <v>0.26035988011511785</v>
      </c>
      <c r="Z80">
        <f>SUM(V80:Y80)</f>
        <v>0.26035988011511785</v>
      </c>
      <c r="AB80" s="70" t="s">
        <v>228</v>
      </c>
    </row>
    <row r="81" spans="2:29" x14ac:dyDescent="0.25">
      <c r="B81" s="70"/>
      <c r="C81" s="137"/>
      <c r="J81" s="153">
        <v>4</v>
      </c>
      <c r="K81" s="151">
        <f>C80</f>
        <v>2</v>
      </c>
      <c r="L81" s="70">
        <f>(R59^$C$16*(1/B3)^$C$17)/$D$80</f>
        <v>0.46978640069959693</v>
      </c>
      <c r="M81" s="95">
        <v>0</v>
      </c>
      <c r="N81" s="70">
        <f t="shared" ref="N81:O81" si="13">(T59^$C$16*(1/D3)^$C$17)/$D$80</f>
        <v>0.26985371918528528</v>
      </c>
      <c r="O81" s="70">
        <f t="shared" si="13"/>
        <v>0.26035988011511785</v>
      </c>
      <c r="P81">
        <f>SUM(L81:N81)</f>
        <v>0.73964011988488221</v>
      </c>
      <c r="R81" s="70" t="s">
        <v>172</v>
      </c>
      <c r="T81" s="153">
        <v>4</v>
      </c>
      <c r="U81" s="151" t="str">
        <f>R89</f>
        <v>2,1,4</v>
      </c>
      <c r="V81" s="154">
        <v>0</v>
      </c>
      <c r="W81" s="154">
        <v>0</v>
      </c>
      <c r="X81" s="153" t="e">
        <f>(T61^$C$16*(1/D5)^$C$17)/$D$81</f>
        <v>#DIV/0!</v>
      </c>
      <c r="Y81" s="154">
        <v>0</v>
      </c>
      <c r="Z81" t="e">
        <f>SUM(V81:X81)</f>
        <v>#DIV/0!</v>
      </c>
      <c r="AB81" s="153" t="s">
        <v>241</v>
      </c>
    </row>
    <row r="82" spans="2:29" x14ac:dyDescent="0.25">
      <c r="J82" s="101"/>
      <c r="K82" s="101"/>
      <c r="L82" s="101"/>
      <c r="M82" s="101"/>
      <c r="N82" s="101"/>
      <c r="O82" s="101"/>
      <c r="P82" s="101"/>
      <c r="R82" s="70"/>
      <c r="T82" s="101"/>
      <c r="U82" s="101"/>
      <c r="V82" s="101"/>
      <c r="W82" s="101"/>
      <c r="X82" s="101"/>
      <c r="Y82" s="101"/>
      <c r="Z82" s="101"/>
      <c r="AA82" s="101"/>
      <c r="AB82" s="101"/>
    </row>
    <row r="83" spans="2:29" x14ac:dyDescent="0.25">
      <c r="J83" t="s">
        <v>165</v>
      </c>
      <c r="T83" t="s">
        <v>169</v>
      </c>
      <c r="AA83" s="101"/>
      <c r="AB83" s="101"/>
    </row>
    <row r="84" spans="2:29" x14ac:dyDescent="0.25">
      <c r="J84" s="100" t="s">
        <v>160</v>
      </c>
      <c r="T84" s="100" t="s">
        <v>160</v>
      </c>
    </row>
    <row r="85" spans="2:29" x14ac:dyDescent="0.25">
      <c r="J85" s="70" t="s">
        <v>156</v>
      </c>
      <c r="K85" s="70" t="s">
        <v>161</v>
      </c>
      <c r="L85" s="70">
        <v>1</v>
      </c>
      <c r="M85" s="70">
        <v>2</v>
      </c>
      <c r="N85" s="70">
        <v>3</v>
      </c>
      <c r="O85" s="70">
        <v>4</v>
      </c>
      <c r="P85" t="s">
        <v>163</v>
      </c>
      <c r="T85" s="70" t="s">
        <v>156</v>
      </c>
      <c r="U85" s="70" t="s">
        <v>161</v>
      </c>
      <c r="V85" s="70">
        <v>1</v>
      </c>
      <c r="W85" s="70">
        <v>2</v>
      </c>
      <c r="X85" s="70">
        <v>3</v>
      </c>
      <c r="Y85" s="70">
        <v>4</v>
      </c>
      <c r="Z85" t="s">
        <v>163</v>
      </c>
    </row>
    <row r="86" spans="2:29" x14ac:dyDescent="0.25">
      <c r="J86" s="70">
        <v>1</v>
      </c>
      <c r="K86" s="78" t="str">
        <f>R78</f>
        <v>1,3</v>
      </c>
      <c r="L86" s="95">
        <v>0</v>
      </c>
      <c r="M86" s="70" t="e">
        <f>(S61^$C$16*(1/C5)^$C$17)/$D$81</f>
        <v>#DIV/0!</v>
      </c>
      <c r="N86" s="70" t="e">
        <f>(T61^$C$16*(1/D5)^$C$17)/$D$81</f>
        <v>#DIV/0!</v>
      </c>
      <c r="O86" s="95">
        <v>0</v>
      </c>
      <c r="P86" t="e">
        <f>SUM(M86)</f>
        <v>#DIV/0!</v>
      </c>
      <c r="R86" s="70" t="s">
        <v>196</v>
      </c>
      <c r="T86" s="70">
        <v>1</v>
      </c>
      <c r="U86" s="78" t="str">
        <f>AB78</f>
        <v>1,4,2,3</v>
      </c>
      <c r="V86" s="95">
        <v>0</v>
      </c>
      <c r="W86" s="95">
        <v>0</v>
      </c>
      <c r="X86" s="95">
        <v>0</v>
      </c>
      <c r="Y86" s="95">
        <v>0</v>
      </c>
      <c r="Z86">
        <f>SUM(V86:Y86)</f>
        <v>0</v>
      </c>
    </row>
    <row r="87" spans="2:29" x14ac:dyDescent="0.25">
      <c r="J87" s="70">
        <v>2</v>
      </c>
      <c r="K87" s="78" t="str">
        <f>R79</f>
        <v>4,2</v>
      </c>
      <c r="L87" s="95">
        <v>0</v>
      </c>
      <c r="M87" s="70">
        <f>(S58^$C$16*(1/C2)^$C$17)/$D$77</f>
        <v>0.49863590676303066</v>
      </c>
      <c r="N87" s="70">
        <f>(T58^$C$16*(1/D2)^$C$17)/$D$77</f>
        <v>0.21426634119880661</v>
      </c>
      <c r="O87" s="70">
        <f>(U58^$C$16*(1/E2)^$C$17)/$D$77</f>
        <v>0.28709775203816268</v>
      </c>
      <c r="P87">
        <f>SUM(L87:O87)</f>
        <v>0.99999999999999989</v>
      </c>
      <c r="R87" s="70" t="s">
        <v>225</v>
      </c>
      <c r="T87" s="70">
        <v>2</v>
      </c>
      <c r="U87" s="78" t="str">
        <f>AB79</f>
        <v>5,1,4,2</v>
      </c>
      <c r="V87" s="95">
        <v>0</v>
      </c>
      <c r="W87" s="95">
        <v>0</v>
      </c>
      <c r="X87" s="96">
        <f>(T59^$C$16*(1/D3)^$C$17)/$D$80</f>
        <v>0.26985371918528528</v>
      </c>
      <c r="Y87" s="95">
        <v>0</v>
      </c>
      <c r="Z87">
        <f>SUM(V87:X87)</f>
        <v>0.26985371918528528</v>
      </c>
    </row>
    <row r="88" spans="2:29" x14ac:dyDescent="0.25">
      <c r="J88" s="70">
        <v>3</v>
      </c>
      <c r="K88" s="78" t="str">
        <f>R80</f>
        <v>3,2</v>
      </c>
      <c r="L88" s="95">
        <v>0</v>
      </c>
      <c r="M88" s="70">
        <f>(S58^$C$16*(1/C2)^$C$17)/$D$77</f>
        <v>0.49863590676303066</v>
      </c>
      <c r="N88" s="95">
        <v>0</v>
      </c>
      <c r="O88" s="70">
        <f>(U58^$C$16*(1/E2)^$C$17)/$D$77</f>
        <v>0.28709775203816268</v>
      </c>
      <c r="P88">
        <f>SUM(L88:M88)</f>
        <v>0.49863590676303066</v>
      </c>
      <c r="R88" s="70" t="s">
        <v>238</v>
      </c>
      <c r="T88" s="70">
        <v>3</v>
      </c>
      <c r="U88" s="78" t="str">
        <f>AB80</f>
        <v>4,2,1,5</v>
      </c>
      <c r="V88" s="95">
        <v>0</v>
      </c>
      <c r="W88" s="95">
        <v>0</v>
      </c>
      <c r="X88" s="70" t="e">
        <f>(T62^$C$16*(1/D6)^$C$17)/$D$78</f>
        <v>#DIV/0!</v>
      </c>
      <c r="Y88" s="95">
        <v>0</v>
      </c>
      <c r="Z88" t="e">
        <f>SUM(V88:X88)</f>
        <v>#DIV/0!</v>
      </c>
      <c r="AB88" s="70" t="s">
        <v>242</v>
      </c>
      <c r="AC88" t="s">
        <v>322</v>
      </c>
    </row>
    <row r="89" spans="2:29" x14ac:dyDescent="0.25">
      <c r="J89" s="70">
        <v>4</v>
      </c>
      <c r="K89" s="78" t="str">
        <f>R81</f>
        <v>4,3</v>
      </c>
      <c r="L89" s="95">
        <v>0</v>
      </c>
      <c r="M89" s="95">
        <v>0</v>
      </c>
      <c r="N89" s="70">
        <f>(T58^$C$16*(1/D2)^$C$17)/$D$77</f>
        <v>0.21426634119880661</v>
      </c>
      <c r="O89" s="70">
        <f>(U58^$C$16*(1/E2)^$C$17)/$D$77</f>
        <v>0.28709775203816268</v>
      </c>
      <c r="P89">
        <f>SUM(L89:O89)</f>
        <v>0.50136409323696929</v>
      </c>
      <c r="R89" s="70" t="s">
        <v>239</v>
      </c>
      <c r="T89" s="70">
        <v>4</v>
      </c>
      <c r="U89" s="78" t="str">
        <f>AB81</f>
        <v>2,1,4,3</v>
      </c>
      <c r="V89" s="95">
        <v>0</v>
      </c>
      <c r="W89" s="95">
        <v>0</v>
      </c>
      <c r="X89" s="95">
        <v>0</v>
      </c>
      <c r="Y89" s="95">
        <v>0</v>
      </c>
      <c r="Z89">
        <f>SUM(V89:Y89)</f>
        <v>0</v>
      </c>
      <c r="AB89" s="70" t="s">
        <v>233</v>
      </c>
      <c r="AC89" t="s">
        <v>320</v>
      </c>
    </row>
    <row r="90" spans="2:29" x14ac:dyDescent="0.25">
      <c r="J90" s="70"/>
      <c r="K90" s="78"/>
      <c r="L90" s="96"/>
      <c r="M90" s="96"/>
      <c r="N90" s="95"/>
      <c r="O90" s="95"/>
      <c r="R90" s="70"/>
      <c r="T90" s="70"/>
      <c r="U90" s="78"/>
      <c r="V90" s="95"/>
      <c r="W90" s="95"/>
      <c r="X90" s="95"/>
      <c r="Y90" s="95"/>
      <c r="AB90" s="70"/>
    </row>
    <row r="91" spans="2:29" x14ac:dyDescent="0.25">
      <c r="O91" s="70" t="s">
        <v>162</v>
      </c>
      <c r="P91" s="70"/>
      <c r="Q91" s="70" t="s">
        <v>164</v>
      </c>
      <c r="R91" s="70" t="s">
        <v>165</v>
      </c>
      <c r="S91" s="70" t="s">
        <v>168</v>
      </c>
      <c r="T91" s="70" t="s">
        <v>169</v>
      </c>
      <c r="AB91" s="70"/>
    </row>
    <row r="92" spans="2:29" x14ac:dyDescent="0.25">
      <c r="O92" s="70">
        <v>1</v>
      </c>
      <c r="P92" s="70">
        <f ca="1">RAND()</f>
        <v>0.43824418439788004</v>
      </c>
      <c r="Q92" s="70">
        <v>0.94880101307833131</v>
      </c>
      <c r="R92" s="70">
        <v>0.43020892217464679</v>
      </c>
      <c r="S92" s="70">
        <v>0.44738521466608971</v>
      </c>
      <c r="T92" s="70">
        <v>2.5200544647103307E-2</v>
      </c>
      <c r="AB92" s="70" t="s">
        <v>202</v>
      </c>
      <c r="AC92" t="s">
        <v>324</v>
      </c>
    </row>
    <row r="93" spans="2:29" x14ac:dyDescent="0.25">
      <c r="O93" s="70">
        <v>2</v>
      </c>
      <c r="P93" s="70">
        <f ca="1">RAND()</f>
        <v>4.0242828041898937E-2</v>
      </c>
      <c r="Q93" s="70">
        <v>0.91653407743107362</v>
      </c>
      <c r="R93" s="70">
        <v>0.96256611901359956</v>
      </c>
      <c r="S93" s="70">
        <v>0.54189659503509158</v>
      </c>
      <c r="T93" s="70">
        <v>0.85944562477965647</v>
      </c>
      <c r="U93" s="70"/>
    </row>
    <row r="94" spans="2:29" x14ac:dyDescent="0.25">
      <c r="O94" s="70">
        <v>3</v>
      </c>
      <c r="P94" s="70">
        <f ca="1">RAND()</f>
        <v>0.29260676729651924</v>
      </c>
      <c r="Q94" s="70">
        <v>0.86787444704082972</v>
      </c>
      <c r="R94" s="70">
        <v>0.68684818136500847</v>
      </c>
      <c r="S94" s="70">
        <v>0.33986257897143368</v>
      </c>
      <c r="T94" s="70">
        <v>0.1256748718391455</v>
      </c>
    </row>
    <row r="95" spans="2:29" x14ac:dyDescent="0.25">
      <c r="O95" s="153">
        <v>4</v>
      </c>
      <c r="P95" s="153">
        <f ca="1">RAND()</f>
        <v>0.77713856225371525</v>
      </c>
      <c r="Q95" s="153">
        <v>0.9036564338077937</v>
      </c>
      <c r="R95" s="153">
        <v>0.1271473364333221</v>
      </c>
      <c r="S95" s="153">
        <v>5.0224726313334189E-2</v>
      </c>
      <c r="T95" s="153">
        <v>0.98951711316831981</v>
      </c>
    </row>
    <row r="100" spans="15:31" x14ac:dyDescent="0.25">
      <c r="O100" s="101"/>
      <c r="P100" s="101"/>
      <c r="Q100" s="101"/>
      <c r="R100" s="101"/>
      <c r="S100" s="101"/>
      <c r="T100" s="101"/>
    </row>
    <row r="105" spans="15:31" x14ac:dyDescent="0.25"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</row>
    <row r="106" spans="15:31" x14ac:dyDescent="0.25"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</row>
    <row r="107" spans="15:31" x14ac:dyDescent="0.25"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</row>
    <row r="108" spans="15:31" x14ac:dyDescent="0.25"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</row>
    <row r="109" spans="15:31" x14ac:dyDescent="0.25"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</row>
    <row r="110" spans="15:31" x14ac:dyDescent="0.25"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</row>
    <row r="111" spans="15:31" x14ac:dyDescent="0.25"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</row>
    <row r="112" spans="15:31" x14ac:dyDescent="0.25"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</row>
    <row r="113" spans="2:31" x14ac:dyDescent="0.25"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</row>
    <row r="115" spans="2:31" x14ac:dyDescent="0.25">
      <c r="B115" s="100" t="s">
        <v>183</v>
      </c>
    </row>
    <row r="116" spans="2:31" x14ac:dyDescent="0.25">
      <c r="B116" t="s">
        <v>156</v>
      </c>
      <c r="C116" t="s">
        <v>184</v>
      </c>
    </row>
    <row r="117" spans="2:31" x14ac:dyDescent="0.25">
      <c r="B117" s="70">
        <v>1</v>
      </c>
      <c r="C117" s="96" t="str">
        <f>AC88</f>
        <v>1,4,2,3,5,1</v>
      </c>
      <c r="D117" s="96">
        <f>E2+C5+D3+F4+B6</f>
        <v>42</v>
      </c>
    </row>
    <row r="118" spans="2:31" x14ac:dyDescent="0.25">
      <c r="B118" s="70">
        <v>2</v>
      </c>
      <c r="C118" s="96" t="str">
        <f>AC89</f>
        <v>5,1,4,2,3,5</v>
      </c>
      <c r="D118" s="96">
        <f>B6+E2+C5+D3+F4</f>
        <v>42</v>
      </c>
    </row>
    <row r="119" spans="2:31" x14ac:dyDescent="0.25">
      <c r="B119" s="70">
        <v>3</v>
      </c>
      <c r="C119" s="96">
        <f>AC90</f>
        <v>0</v>
      </c>
      <c r="D119" s="96">
        <f>C5+B3+F2+D6+E4</f>
        <v>41</v>
      </c>
    </row>
    <row r="120" spans="2:31" x14ac:dyDescent="0.25">
      <c r="B120" s="70">
        <v>4</v>
      </c>
      <c r="C120" s="96">
        <f>AC91</f>
        <v>0</v>
      </c>
      <c r="D120" s="96">
        <f>B3+E2+D5+F4+C6</f>
        <v>37</v>
      </c>
    </row>
    <row r="121" spans="2:31" x14ac:dyDescent="0.25">
      <c r="B121" s="70">
        <v>5</v>
      </c>
      <c r="C121" s="96" t="str">
        <f>AC92</f>
        <v>4,3,1,2,5,4</v>
      </c>
      <c r="D121" s="95">
        <f>D5+B4+C2+F3+E6</f>
        <v>43</v>
      </c>
    </row>
    <row r="125" spans="2:31" x14ac:dyDescent="0.25">
      <c r="B125" s="100" t="s">
        <v>145</v>
      </c>
    </row>
    <row r="126" spans="2:31" x14ac:dyDescent="0.25">
      <c r="L126" s="94" t="s">
        <v>4</v>
      </c>
      <c r="M126" s="94" t="s">
        <v>235</v>
      </c>
      <c r="N126" s="94" t="s">
        <v>163</v>
      </c>
      <c r="O126" s="94" t="s">
        <v>150</v>
      </c>
    </row>
    <row r="127" spans="2:31" x14ac:dyDescent="0.25">
      <c r="L127" s="107" t="s">
        <v>152</v>
      </c>
      <c r="M127" s="70">
        <f>1/D119</f>
        <v>2.4390243902439025E-2</v>
      </c>
      <c r="N127" s="107">
        <f>SUM(M127:M129)</f>
        <v>7.4673084882954432E-2</v>
      </c>
      <c r="O127" s="143">
        <f>B130+N127</f>
        <v>0.1612300805625822</v>
      </c>
      <c r="P127">
        <f>S58+N127</f>
        <v>0.24778707624221</v>
      </c>
    </row>
    <row r="128" spans="2:31" x14ac:dyDescent="0.25">
      <c r="L128" s="107"/>
      <c r="M128" s="96">
        <f>1/D120</f>
        <v>2.7027027027027029E-2</v>
      </c>
      <c r="N128" s="107"/>
      <c r="O128" s="144"/>
    </row>
    <row r="129" spans="1:27" x14ac:dyDescent="0.25">
      <c r="A129" s="102" t="s">
        <v>234</v>
      </c>
      <c r="B129" t="s">
        <v>152</v>
      </c>
      <c r="C129" t="s">
        <v>185</v>
      </c>
      <c r="D129" t="s">
        <v>186</v>
      </c>
      <c r="E129" t="s">
        <v>187</v>
      </c>
      <c r="F129" t="s">
        <v>153</v>
      </c>
      <c r="G129" t="s">
        <v>188</v>
      </c>
      <c r="H129" t="s">
        <v>189</v>
      </c>
      <c r="I129" t="s">
        <v>190</v>
      </c>
      <c r="J129" t="s">
        <v>191</v>
      </c>
      <c r="K129" t="s">
        <v>192</v>
      </c>
      <c r="L129" s="107"/>
      <c r="M129" s="70">
        <f>1/D121</f>
        <v>2.3255813953488372E-2</v>
      </c>
      <c r="N129" s="107"/>
      <c r="O129" s="145"/>
    </row>
    <row r="130" spans="1:27" x14ac:dyDescent="0.25">
      <c r="B130">
        <f>(1-$C$14)*S58</f>
        <v>8.6556995679627782E-2</v>
      </c>
      <c r="C130">
        <f>(1-$C$14)*T58</f>
        <v>6.6949152542372881E-2</v>
      </c>
      <c r="D130">
        <f>(1-$C$14)*U58</f>
        <v>5.9803921568627454E-2</v>
      </c>
      <c r="E130">
        <f>(1-$C$14)*V58</f>
        <v>0</v>
      </c>
      <c r="F130">
        <f>(1-$C$14)*T59</f>
        <v>6.9607843137254904E-2</v>
      </c>
      <c r="G130">
        <f>(1-$C$14)*U59</f>
        <v>7.6753074111000338E-2</v>
      </c>
      <c r="H130">
        <f>(1-$C$14)*V59</f>
        <v>0</v>
      </c>
      <c r="I130">
        <f>(1-$C$14)*U60</f>
        <v>7.808241940844135E-2</v>
      </c>
      <c r="J130">
        <f>(1-$C$14)*V60</f>
        <v>0</v>
      </c>
      <c r="K130">
        <f>(1-$C$14)*V61</f>
        <v>0</v>
      </c>
      <c r="L130" s="137" t="s">
        <v>185</v>
      </c>
      <c r="M130" s="96">
        <f>1/D121</f>
        <v>2.3255813953488372E-2</v>
      </c>
      <c r="N130" s="107">
        <f>SUM(M130:M130)</f>
        <v>2.3255813953488372E-2</v>
      </c>
      <c r="O130" s="70">
        <f>C130+$N$130</f>
        <v>9.0204966495861252E-2</v>
      </c>
    </row>
    <row r="131" spans="1:27" x14ac:dyDescent="0.25">
      <c r="B131" s="104"/>
      <c r="C131" s="101"/>
      <c r="D131" s="104"/>
      <c r="E131" s="104"/>
      <c r="L131" s="107" t="s">
        <v>186</v>
      </c>
      <c r="M131" s="96">
        <f>1/D117</f>
        <v>2.3809523809523808E-2</v>
      </c>
      <c r="N131" s="107">
        <f>SUM(M131:M133)</f>
        <v>7.4646074646074645E-2</v>
      </c>
      <c r="O131" s="146">
        <f>D130+$N$131</f>
        <v>0.13444999621470211</v>
      </c>
    </row>
    <row r="132" spans="1:27" x14ac:dyDescent="0.25">
      <c r="B132" s="104"/>
      <c r="C132" s="101"/>
      <c r="D132" s="104"/>
      <c r="E132" s="104"/>
      <c r="L132" s="107"/>
      <c r="M132" s="96">
        <f>1/D118</f>
        <v>2.3809523809523808E-2</v>
      </c>
      <c r="N132" s="107"/>
      <c r="O132" s="147"/>
      <c r="R132" t="s">
        <v>151</v>
      </c>
    </row>
    <row r="133" spans="1:27" x14ac:dyDescent="0.25">
      <c r="B133" s="104"/>
      <c r="C133" s="101"/>
      <c r="D133" s="104"/>
      <c r="E133" s="104"/>
      <c r="L133" s="107"/>
      <c r="M133" s="96">
        <f>1/D120</f>
        <v>2.7027027027027029E-2</v>
      </c>
      <c r="N133" s="107"/>
      <c r="O133" s="148"/>
      <c r="Q133" s="54"/>
      <c r="R133" s="54">
        <v>1</v>
      </c>
      <c r="S133" s="54">
        <v>2</v>
      </c>
      <c r="T133" s="54">
        <v>3</v>
      </c>
      <c r="U133" s="54">
        <v>4</v>
      </c>
      <c r="V133" s="54">
        <v>5</v>
      </c>
      <c r="X133" s="70">
        <v>1</v>
      </c>
      <c r="Y133" s="96" t="str">
        <f>AB88</f>
        <v>1,4,2,3,5</v>
      </c>
      <c r="Z133" s="95">
        <f>D117</f>
        <v>42</v>
      </c>
      <c r="AA133">
        <f>U135+R137+V134+T138</f>
        <v>0.40663892429814175</v>
      </c>
    </row>
    <row r="134" spans="1:27" x14ac:dyDescent="0.25">
      <c r="B134" s="104"/>
      <c r="C134" s="101"/>
      <c r="D134" s="104"/>
      <c r="E134" s="104"/>
      <c r="L134" s="107" t="s">
        <v>187</v>
      </c>
      <c r="M134" s="96">
        <f>1/D118</f>
        <v>2.3809523809523808E-2</v>
      </c>
      <c r="N134" s="108">
        <f>SUM(M134:M135)</f>
        <v>4.8199767711962833E-2</v>
      </c>
      <c r="O134" s="146">
        <f>E130+$N$134</f>
        <v>4.8199767711962833E-2</v>
      </c>
      <c r="Q134" s="54">
        <v>1</v>
      </c>
      <c r="R134" s="54">
        <v>0</v>
      </c>
      <c r="S134" s="54">
        <f>O127</f>
        <v>0.1612300805625822</v>
      </c>
      <c r="T134" s="54">
        <f>O130</f>
        <v>9.0204966495861252E-2</v>
      </c>
      <c r="U134" s="54">
        <f>O131</f>
        <v>0.13444999621470211</v>
      </c>
      <c r="V134" s="54">
        <f>O134</f>
        <v>4.8199767711962833E-2</v>
      </c>
      <c r="X134" s="70">
        <v>2</v>
      </c>
      <c r="Y134" s="96" t="str">
        <f>AB89</f>
        <v>5,1,4,2,3</v>
      </c>
      <c r="Z134" s="96">
        <f>D118</f>
        <v>42</v>
      </c>
      <c r="AA134">
        <f>T134+U136+V137+S138</f>
        <v>0.26508185479179469</v>
      </c>
    </row>
    <row r="135" spans="1:27" x14ac:dyDescent="0.25">
      <c r="B135" s="141"/>
      <c r="C135" s="101"/>
      <c r="D135" s="101"/>
      <c r="E135" s="101"/>
      <c r="L135" s="107"/>
      <c r="M135" s="96">
        <f>1/D119</f>
        <v>2.4390243902439025E-2</v>
      </c>
      <c r="N135" s="108"/>
      <c r="O135" s="148"/>
      <c r="Q135" s="54">
        <v>2</v>
      </c>
      <c r="R135" s="54">
        <f>O127</f>
        <v>0.1612300805625822</v>
      </c>
      <c r="S135" s="54">
        <v>0</v>
      </c>
      <c r="T135" s="54">
        <f>O136</f>
        <v>0.11722689075630252</v>
      </c>
      <c r="U135" s="54">
        <f>O138</f>
        <v>0.14876236563248696</v>
      </c>
      <c r="V135" s="54">
        <f>O141</f>
        <v>2.3255813953488372E-2</v>
      </c>
      <c r="X135" s="70">
        <v>3</v>
      </c>
      <c r="Y135" s="96">
        <f>AB90</f>
        <v>0</v>
      </c>
      <c r="Z135" s="96">
        <f>D119</f>
        <v>41</v>
      </c>
      <c r="AA135">
        <f>S137+R135+V134+T138</f>
        <v>0.43341900864602184</v>
      </c>
    </row>
    <row r="136" spans="1:27" x14ac:dyDescent="0.25">
      <c r="B136" s="104"/>
      <c r="C136" s="101"/>
      <c r="D136" s="106"/>
      <c r="E136" s="104"/>
      <c r="L136" s="107" t="s">
        <v>153</v>
      </c>
      <c r="M136" s="96">
        <f>1/D117</f>
        <v>2.3809523809523808E-2</v>
      </c>
      <c r="N136" s="108">
        <f>SUM(M136:M137)</f>
        <v>4.7619047619047616E-2</v>
      </c>
      <c r="O136" s="146">
        <f>F130+$N$136</f>
        <v>0.11722689075630252</v>
      </c>
      <c r="Q136" s="54">
        <v>3</v>
      </c>
      <c r="R136" s="54">
        <f>O130</f>
        <v>9.0204966495861252E-2</v>
      </c>
      <c r="S136" s="54">
        <f>O136</f>
        <v>0.11722689075630252</v>
      </c>
      <c r="T136" s="54">
        <v>0</v>
      </c>
      <c r="U136" s="54">
        <f>O142</f>
        <v>0.12836526038895674</v>
      </c>
      <c r="V136" s="54">
        <f>O144</f>
        <v>7.5226794738989855E-2</v>
      </c>
      <c r="X136" s="70">
        <v>4</v>
      </c>
      <c r="Y136" s="96">
        <f>AB91</f>
        <v>0</v>
      </c>
      <c r="Z136" s="96">
        <f>D120</f>
        <v>37</v>
      </c>
      <c r="AA136">
        <f>R138+U134+S137+T135</f>
        <v>0.44863902031545444</v>
      </c>
    </row>
    <row r="137" spans="1:27" x14ac:dyDescent="0.25">
      <c r="B137" s="104"/>
      <c r="C137" s="101"/>
      <c r="D137" s="106"/>
      <c r="E137" s="104"/>
      <c r="L137" s="107"/>
      <c r="M137" s="96">
        <f>1/D118</f>
        <v>2.3809523809523808E-2</v>
      </c>
      <c r="N137" s="108"/>
      <c r="O137" s="148"/>
      <c r="Q137" s="54">
        <v>4</v>
      </c>
      <c r="R137" s="54">
        <f>O131</f>
        <v>0.13444999621470211</v>
      </c>
      <c r="S137" s="54">
        <f>O138</f>
        <v>0.14876236563248696</v>
      </c>
      <c r="T137" s="54">
        <f>O142</f>
        <v>0.12836526038895674</v>
      </c>
      <c r="U137" s="54">
        <v>0</v>
      </c>
      <c r="V137" s="54">
        <f>O147</f>
        <v>2.3255813953488372E-2</v>
      </c>
      <c r="X137" s="70">
        <v>5</v>
      </c>
      <c r="Y137" s="96" t="str">
        <f>AB92</f>
        <v>4,3,1,2,5</v>
      </c>
      <c r="Z137" s="95">
        <f>D121</f>
        <v>43</v>
      </c>
      <c r="AA137">
        <f>R136+U134+V137+S138</f>
        <v>0.27116659061754006</v>
      </c>
    </row>
    <row r="138" spans="1:27" x14ac:dyDescent="0.25">
      <c r="B138" s="104"/>
      <c r="C138" s="101"/>
      <c r="D138" s="106"/>
      <c r="E138" s="104"/>
      <c r="L138" s="107" t="s">
        <v>188</v>
      </c>
      <c r="M138" s="96">
        <f>1/D117</f>
        <v>2.3809523809523808E-2</v>
      </c>
      <c r="N138" s="108">
        <f>SUM(M138:M140)</f>
        <v>7.2009291521486635E-2</v>
      </c>
      <c r="O138" s="143">
        <f>G130+N138</f>
        <v>0.14876236563248696</v>
      </c>
      <c r="Q138" s="54">
        <v>5</v>
      </c>
      <c r="R138" s="54">
        <f>O134</f>
        <v>4.8199767711962833E-2</v>
      </c>
      <c r="S138" s="54">
        <f>O141</f>
        <v>2.3255813953488372E-2</v>
      </c>
      <c r="T138" s="54">
        <f>O144</f>
        <v>7.5226794738989855E-2</v>
      </c>
      <c r="U138" s="54">
        <f>O147</f>
        <v>2.3255813953488372E-2</v>
      </c>
      <c r="V138" s="54">
        <v>0</v>
      </c>
    </row>
    <row r="139" spans="1:27" x14ac:dyDescent="0.25">
      <c r="B139" s="104"/>
      <c r="C139" s="101"/>
      <c r="D139" s="106"/>
      <c r="E139" s="104"/>
      <c r="L139" s="107"/>
      <c r="M139" s="96">
        <f>1/D118</f>
        <v>2.3809523809523808E-2</v>
      </c>
      <c r="N139" s="108"/>
      <c r="O139" s="144"/>
    </row>
    <row r="140" spans="1:27" x14ac:dyDescent="0.25">
      <c r="B140" s="104"/>
      <c r="C140" s="101"/>
      <c r="D140" s="106"/>
      <c r="E140" s="106"/>
      <c r="L140" s="107"/>
      <c r="M140" s="96">
        <f>1/D119</f>
        <v>2.4390243902439025E-2</v>
      </c>
      <c r="N140" s="108"/>
      <c r="O140" s="145"/>
    </row>
    <row r="141" spans="1:27" x14ac:dyDescent="0.25">
      <c r="B141" s="102"/>
      <c r="C141" s="102"/>
      <c r="D141" s="102"/>
      <c r="E141" s="102"/>
      <c r="L141" s="107" t="s">
        <v>189</v>
      </c>
      <c r="M141" s="96">
        <f>1/D121</f>
        <v>2.3255813953488372E-2</v>
      </c>
      <c r="N141" s="108">
        <f>SUM(M141:M141)</f>
        <v>2.3255813953488372E-2</v>
      </c>
      <c r="O141" s="107">
        <f>H130+N141</f>
        <v>2.3255813953488372E-2</v>
      </c>
    </row>
    <row r="142" spans="1:27" x14ac:dyDescent="0.25">
      <c r="B142" s="141"/>
      <c r="C142" s="101"/>
      <c r="D142" s="104"/>
      <c r="E142" s="104"/>
      <c r="L142" s="107" t="s">
        <v>190</v>
      </c>
      <c r="M142" s="96">
        <f>1/D120</f>
        <v>2.7027027027027029E-2</v>
      </c>
      <c r="N142" s="107">
        <f>SUM(M142:M143)</f>
        <v>5.02828409805154E-2</v>
      </c>
      <c r="O142" s="107">
        <f>I130+N142</f>
        <v>0.12836526038895674</v>
      </c>
    </row>
    <row r="143" spans="1:27" x14ac:dyDescent="0.25">
      <c r="B143" s="141"/>
      <c r="C143" s="101"/>
      <c r="D143" s="104"/>
      <c r="E143" s="104"/>
      <c r="L143" s="107"/>
      <c r="M143" s="96">
        <f>1/D121</f>
        <v>2.3255813953488372E-2</v>
      </c>
      <c r="N143" s="107"/>
      <c r="O143" s="107"/>
    </row>
    <row r="144" spans="1:27" x14ac:dyDescent="0.25">
      <c r="B144" s="141"/>
      <c r="C144" s="101"/>
      <c r="D144" s="104"/>
      <c r="E144" s="104"/>
      <c r="L144" s="107" t="s">
        <v>191</v>
      </c>
      <c r="M144" s="96">
        <f>1/D117</f>
        <v>2.3809523809523808E-2</v>
      </c>
      <c r="N144" s="107">
        <f>SUM(M144:M146)</f>
        <v>7.5226794738989855E-2</v>
      </c>
      <c r="O144" s="107">
        <f>J130+N144</f>
        <v>7.5226794738989855E-2</v>
      </c>
    </row>
    <row r="145" spans="2:19" x14ac:dyDescent="0.25">
      <c r="B145" s="141"/>
      <c r="C145" s="101"/>
      <c r="D145" s="104"/>
      <c r="E145" s="104"/>
      <c r="L145" s="107"/>
      <c r="M145" s="96">
        <f>1/D119</f>
        <v>2.4390243902439025E-2</v>
      </c>
      <c r="N145" s="107"/>
      <c r="O145" s="107"/>
    </row>
    <row r="146" spans="2:19" x14ac:dyDescent="0.25">
      <c r="B146" s="141"/>
      <c r="C146" s="101"/>
      <c r="D146" s="104"/>
      <c r="E146" s="104"/>
      <c r="L146" s="107"/>
      <c r="M146" s="96">
        <f>1/D120</f>
        <v>2.7027027027027029E-2</v>
      </c>
      <c r="N146" s="107"/>
      <c r="O146" s="107"/>
    </row>
    <row r="147" spans="2:19" x14ac:dyDescent="0.25">
      <c r="B147" s="104"/>
      <c r="D147" s="101"/>
      <c r="E147" s="104"/>
      <c r="L147" s="107" t="s">
        <v>192</v>
      </c>
      <c r="M147" s="96">
        <f>1/D121</f>
        <v>2.3255813953488372E-2</v>
      </c>
      <c r="N147" s="107">
        <f>SUM(M147)</f>
        <v>2.3255813953488372E-2</v>
      </c>
      <c r="O147" s="107">
        <f>K130+N147</f>
        <v>2.3255813953488372E-2</v>
      </c>
    </row>
    <row r="148" spans="2:19" x14ac:dyDescent="0.25">
      <c r="L148" s="107"/>
      <c r="M148" s="96"/>
      <c r="N148" s="107"/>
      <c r="O148" s="107"/>
    </row>
    <row r="150" spans="2:19" x14ac:dyDescent="0.25">
      <c r="B150" s="123" t="s">
        <v>244</v>
      </c>
      <c r="C150" s="101"/>
      <c r="D150" s="106"/>
      <c r="E150" s="106"/>
    </row>
    <row r="151" spans="2:19" x14ac:dyDescent="0.25">
      <c r="B151" s="104"/>
      <c r="C151" s="101"/>
      <c r="D151" s="106"/>
      <c r="E151" s="106"/>
    </row>
    <row r="152" spans="2:19" x14ac:dyDescent="0.25">
      <c r="B152" s="100" t="s">
        <v>155</v>
      </c>
      <c r="D152" s="70" t="s">
        <v>12</v>
      </c>
      <c r="J152" t="s">
        <v>164</v>
      </c>
    </row>
    <row r="153" spans="2:19" x14ac:dyDescent="0.25">
      <c r="B153" s="70" t="s">
        <v>156</v>
      </c>
      <c r="C153" s="70" t="s">
        <v>157</v>
      </c>
      <c r="D153" t="s">
        <v>167</v>
      </c>
      <c r="J153" s="100" t="s">
        <v>160</v>
      </c>
    </row>
    <row r="154" spans="2:19" x14ac:dyDescent="0.25">
      <c r="B154" s="70">
        <v>1</v>
      </c>
      <c r="C154" s="70">
        <v>4</v>
      </c>
      <c r="D154" t="e">
        <f>R137^$C$16*(1/B5)^$C$17+S137^$C$16*(1/C5)^$C$17+T137^$C$16*(1/D5)^$C$17+V137^$C$16*(1/F5)^$C$17</f>
        <v>#DIV/0!</v>
      </c>
      <c r="J154" s="70" t="s">
        <v>156</v>
      </c>
      <c r="K154" s="70" t="s">
        <v>161</v>
      </c>
      <c r="L154" s="70">
        <v>1</v>
      </c>
      <c r="M154" s="70">
        <v>2</v>
      </c>
      <c r="N154" s="70">
        <v>3</v>
      </c>
      <c r="O154" s="70">
        <v>4</v>
      </c>
      <c r="P154" s="70">
        <v>5</v>
      </c>
      <c r="Q154" t="s">
        <v>163</v>
      </c>
      <c r="S154" t="s">
        <v>170</v>
      </c>
    </row>
    <row r="155" spans="2:19" x14ac:dyDescent="0.25">
      <c r="B155" s="70">
        <v>2</v>
      </c>
      <c r="C155" s="70">
        <v>1</v>
      </c>
      <c r="D155" t="e">
        <f>S134^$C$16*(1/C2)^$C$17+T134^$C$16*(1/D2)^$C$17+U134^$C$16*(1/E2)^$C$17+V134^$C$16*(1/F2)^$C$17</f>
        <v>#DIV/0!</v>
      </c>
      <c r="J155" s="70">
        <v>1</v>
      </c>
      <c r="K155" s="70">
        <f>C154</f>
        <v>4</v>
      </c>
      <c r="L155" s="70" t="e">
        <f>(R137^$C$16*(1/B5)^$C$17)/$D$154</f>
        <v>#DIV/0!</v>
      </c>
      <c r="M155" s="70" t="e">
        <f>(S137^$C$16*(1/C5)^$C$17)/$D$154</f>
        <v>#DIV/0!</v>
      </c>
      <c r="N155" s="70" t="e">
        <f>(T137^$C$16*(1/D5)^$C$17)/$D$154</f>
        <v>#DIV/0!</v>
      </c>
      <c r="O155" s="95">
        <v>0</v>
      </c>
      <c r="P155" s="70" t="e">
        <f>(V137^$C$16*(1/F5)^$C$17)/$D$154</f>
        <v>#DIV/0!</v>
      </c>
      <c r="Q155" t="e">
        <f>SUM(L155)</f>
        <v>#DIV/0!</v>
      </c>
      <c r="S155" s="70" t="s">
        <v>206</v>
      </c>
    </row>
    <row r="156" spans="2:19" x14ac:dyDescent="0.25">
      <c r="B156" s="70">
        <v>3</v>
      </c>
      <c r="C156" s="70">
        <v>3</v>
      </c>
      <c r="D156" t="e">
        <f>R136^$C$16*(1/B4)^$C$17+S136^$C$16*(1/C4)^$C$17+U136^$C$16*(1/E4)^$C$17+V136^$C$16*(1/F4)^$C$17</f>
        <v>#DIV/0!</v>
      </c>
      <c r="J156" s="70">
        <v>2</v>
      </c>
      <c r="K156" s="70">
        <f>C155</f>
        <v>1</v>
      </c>
      <c r="L156" s="95">
        <v>0</v>
      </c>
      <c r="M156" s="70" t="e">
        <f>(S134^$C$16*(1/C2)^$C$17)/$D$155</f>
        <v>#DIV/0!</v>
      </c>
      <c r="N156" s="70" t="e">
        <f>(T134^$C$16*(1/D2)^$C$17)/$D$155</f>
        <v>#DIV/0!</v>
      </c>
      <c r="O156" s="70" t="e">
        <f>(U134^$C$16*(1/E2)^$C$17)/$D$155</f>
        <v>#DIV/0!</v>
      </c>
      <c r="P156" s="70" t="e">
        <f>(V134^$C$16*(1/F2)^$C$17)/$D$155</f>
        <v>#DIV/0!</v>
      </c>
      <c r="Q156" t="e">
        <f>SUM(L156:O156)</f>
        <v>#DIV/0!</v>
      </c>
      <c r="S156" s="70" t="s">
        <v>186</v>
      </c>
    </row>
    <row r="157" spans="2:19" x14ac:dyDescent="0.25">
      <c r="B157" s="70">
        <v>4</v>
      </c>
      <c r="C157" s="70">
        <v>5</v>
      </c>
      <c r="D157" t="e">
        <f>R138^$C$16*(1/B6)^$C$17+S138^$C$16*(1/C6)^$C$17+T138^$C$16*(1/D6)^$C$17+V138^$C$16*(1/E6)^$C$17</f>
        <v>#DIV/0!</v>
      </c>
      <c r="J157" s="70">
        <v>3</v>
      </c>
      <c r="K157" s="70">
        <f>C156</f>
        <v>3</v>
      </c>
      <c r="L157" s="70" t="e">
        <f>(R136^$C$16*(1/B4)^$C$17)/$D$156</f>
        <v>#DIV/0!</v>
      </c>
      <c r="M157" s="70" t="e">
        <f>(S136^$C$16*(1/C4)^$C$17)/$D$156</f>
        <v>#DIV/0!</v>
      </c>
      <c r="N157" s="95">
        <v>0</v>
      </c>
      <c r="O157" s="70" t="e">
        <f>(U136^$C$16*(1/E4)^$C$17)/$D$156</f>
        <v>#DIV/0!</v>
      </c>
      <c r="P157" s="70" t="e">
        <f>(V136^$C$16*(1/F4)^$C$17)/$D$156</f>
        <v>#DIV/0!</v>
      </c>
      <c r="Q157" t="e">
        <f>SUM(L157)</f>
        <v>#DIV/0!</v>
      </c>
      <c r="S157" s="70" t="s">
        <v>199</v>
      </c>
    </row>
    <row r="158" spans="2:19" x14ac:dyDescent="0.25">
      <c r="B158" s="70">
        <v>5</v>
      </c>
      <c r="C158" s="70">
        <v>2</v>
      </c>
      <c r="D158" t="e">
        <f>R135^$C$16*(1/B3)^$C$17+T135^$C$16*(1/D3)^$C$17+U135^$C$16*(1/E3)^$C$17+V135^$C$16*(1/F3)^$C$17</f>
        <v>#DIV/0!</v>
      </c>
      <c r="J158" s="70">
        <v>4</v>
      </c>
      <c r="K158" s="70">
        <f>C157</f>
        <v>5</v>
      </c>
      <c r="L158" s="70" t="e">
        <f>(R138^$C$16*(1/B6)^$C$17)/$D$157</f>
        <v>#DIV/0!</v>
      </c>
      <c r="M158" s="70" t="e">
        <f>(S138^$C$16*(1/C6)^$C$17)/$D$157</f>
        <v>#DIV/0!</v>
      </c>
      <c r="N158" s="70" t="e">
        <f>(T138^$C$16*(1/D6)^$C$17)/$D$157</f>
        <v>#DIV/0!</v>
      </c>
      <c r="O158" s="70" t="e">
        <f>(U138^$C$16*(1/E6)^$C$17)/$D$157</f>
        <v>#DIV/0!</v>
      </c>
      <c r="P158" s="95">
        <v>0</v>
      </c>
      <c r="Q158" t="e">
        <f>SUM(L158:M158)</f>
        <v>#DIV/0!</v>
      </c>
      <c r="S158" s="70" t="s">
        <v>173</v>
      </c>
    </row>
    <row r="159" spans="2:19" x14ac:dyDescent="0.25">
      <c r="J159" s="70">
        <v>5</v>
      </c>
      <c r="K159" s="70">
        <f>C158</f>
        <v>2</v>
      </c>
      <c r="L159" s="70" t="e">
        <f>(R135^$C$16*(1/B3)^$C$17)/$D$158</f>
        <v>#DIV/0!</v>
      </c>
      <c r="M159" s="95">
        <v>0</v>
      </c>
      <c r="N159" s="70" t="e">
        <f>(T135^$C$16*(1/D3)^$C$17)/$D$158</f>
        <v>#DIV/0!</v>
      </c>
      <c r="O159" s="70" t="e">
        <f>(U135^$C$16*(1/E3)^$C$17)/$D$158</f>
        <v>#DIV/0!</v>
      </c>
      <c r="P159" s="70" t="e">
        <f>(V135^$C$16*(1/F3)^$C$17)/$D$158</f>
        <v>#DIV/0!</v>
      </c>
      <c r="Q159" t="e">
        <f>SUM(L159:N159)</f>
        <v>#DIV/0!</v>
      </c>
      <c r="S159" s="70" t="s">
        <v>153</v>
      </c>
    </row>
    <row r="162" spans="10:28" x14ac:dyDescent="0.25">
      <c r="J162" t="s">
        <v>165</v>
      </c>
    </row>
    <row r="163" spans="10:28" x14ac:dyDescent="0.25">
      <c r="J163" s="100" t="s">
        <v>160</v>
      </c>
    </row>
    <row r="164" spans="10:28" x14ac:dyDescent="0.25">
      <c r="J164" s="70" t="s">
        <v>156</v>
      </c>
      <c r="K164" s="70" t="s">
        <v>161</v>
      </c>
      <c r="L164" s="70">
        <v>1</v>
      </c>
      <c r="M164" s="70">
        <v>2</v>
      </c>
      <c r="N164" s="70">
        <v>3</v>
      </c>
      <c r="O164" s="70">
        <v>4</v>
      </c>
      <c r="P164" s="70">
        <v>5</v>
      </c>
      <c r="Q164" t="s">
        <v>163</v>
      </c>
    </row>
    <row r="165" spans="10:28" x14ac:dyDescent="0.25">
      <c r="J165" s="70">
        <v>1</v>
      </c>
      <c r="K165" s="78" t="str">
        <f>S155</f>
        <v>4,1</v>
      </c>
      <c r="L165" s="95">
        <v>0</v>
      </c>
      <c r="M165" s="70" t="e">
        <f>(S134^$C$16*(1/C2)^$C$17)/$D$155</f>
        <v>#DIV/0!</v>
      </c>
      <c r="N165" s="70" t="e">
        <f>(T134^$C$16*(1/D2)^$C$17)/$D$155</f>
        <v>#DIV/0!</v>
      </c>
      <c r="O165" s="95">
        <v>0</v>
      </c>
      <c r="P165" s="70" t="e">
        <f>(V134^$C$16*(1/F2)^$C$17)/$D$155</f>
        <v>#DIV/0!</v>
      </c>
      <c r="Q165" t="e">
        <f>SUM(L165:M165)</f>
        <v>#DIV/0!</v>
      </c>
      <c r="S165" s="70" t="s">
        <v>245</v>
      </c>
    </row>
    <row r="166" spans="10:28" x14ac:dyDescent="0.25">
      <c r="J166" s="70">
        <v>2</v>
      </c>
      <c r="K166" s="78" t="str">
        <f>S156</f>
        <v>1,4</v>
      </c>
      <c r="L166" s="95">
        <v>0</v>
      </c>
      <c r="M166" s="70" t="e">
        <f>(S137^$C$16*(1/C5)^$C$17)/$D$157</f>
        <v>#DIV/0!</v>
      </c>
      <c r="N166" s="70" t="e">
        <f>(T137^$C$16*(1/D5)^$C$17)/$D$157</f>
        <v>#DIV/0!</v>
      </c>
      <c r="O166" s="95">
        <v>0</v>
      </c>
      <c r="P166" s="70" t="e">
        <f>(V137^$C$16*(1/F5)^$C$17)/$D$157</f>
        <v>#DIV/0!</v>
      </c>
      <c r="Q166" t="e">
        <f>SUM(L166:N166)</f>
        <v>#DIV/0!</v>
      </c>
      <c r="S166" s="70" t="s">
        <v>246</v>
      </c>
    </row>
    <row r="167" spans="10:28" x14ac:dyDescent="0.25">
      <c r="J167" s="70">
        <v>3</v>
      </c>
      <c r="K167" s="78" t="str">
        <f>S157</f>
        <v>3,1</v>
      </c>
      <c r="L167" s="95">
        <v>0</v>
      </c>
      <c r="M167" s="70" t="e">
        <f>(S134^$C$16*(1/C2)^$C$17)/$D$155</f>
        <v>#DIV/0!</v>
      </c>
      <c r="N167" s="95">
        <v>0</v>
      </c>
      <c r="O167" s="70" t="e">
        <f>(U134^$C$16*(1/E2)^$C$17)/$D$155</f>
        <v>#DIV/0!</v>
      </c>
      <c r="P167" s="70" t="e">
        <f>(V134^$C$16*(1/F2)^$C$17)/$D$155</f>
        <v>#DIV/0!</v>
      </c>
      <c r="Q167" t="e">
        <f>SUM(L167:O167)</f>
        <v>#DIV/0!</v>
      </c>
      <c r="S167" s="70" t="s">
        <v>211</v>
      </c>
    </row>
    <row r="168" spans="10:28" x14ac:dyDescent="0.25">
      <c r="J168" s="70">
        <v>4</v>
      </c>
      <c r="K168" s="78" t="str">
        <f>S158</f>
        <v>5,2</v>
      </c>
      <c r="L168" t="e">
        <f>(R135^$C$16*(1/B3)^$C$17)/$D$158</f>
        <v>#DIV/0!</v>
      </c>
      <c r="M168" s="95">
        <v>0</v>
      </c>
      <c r="N168" t="e">
        <f>(T135^$C$16*(1/D3)^$C$17)/$D$158</f>
        <v>#DIV/0!</v>
      </c>
      <c r="O168" t="e">
        <f>(U135^$C$16*(1/E3)^$C$17)/$D$158</f>
        <v>#DIV/0!</v>
      </c>
      <c r="P168" s="95">
        <v>0</v>
      </c>
      <c r="Q168" t="e">
        <f>SUM(L168)</f>
        <v>#DIV/0!</v>
      </c>
      <c r="S168" s="70" t="s">
        <v>212</v>
      </c>
    </row>
    <row r="169" spans="10:28" x14ac:dyDescent="0.25">
      <c r="J169" s="70">
        <v>5</v>
      </c>
      <c r="K169" s="78" t="str">
        <f>S159</f>
        <v>2,3</v>
      </c>
      <c r="L169" s="96" t="e">
        <f>(R136^$C$16*(1/B4)^$C$17)/$D$156</f>
        <v>#DIV/0!</v>
      </c>
      <c r="M169" s="95">
        <v>0</v>
      </c>
      <c r="N169" s="95">
        <v>0</v>
      </c>
      <c r="O169" s="96" t="e">
        <f>(U136^$C$16*(1/E4)^$C$17)/$D$156</f>
        <v>#DIV/0!</v>
      </c>
      <c r="P169" s="96" t="e">
        <f>(V136^$C$16*(1/F4)^$C$17)/$D$156</f>
        <v>#DIV/0!</v>
      </c>
      <c r="Q169" t="e">
        <f>SUM(L169)</f>
        <v>#DIV/0!</v>
      </c>
      <c r="S169" s="70" t="s">
        <v>171</v>
      </c>
    </row>
    <row r="172" spans="10:28" x14ac:dyDescent="0.25">
      <c r="J172" t="s">
        <v>168</v>
      </c>
    </row>
    <row r="173" spans="10:28" x14ac:dyDescent="0.25">
      <c r="J173" s="100" t="s">
        <v>160</v>
      </c>
    </row>
    <row r="174" spans="10:28" x14ac:dyDescent="0.25">
      <c r="J174" s="70" t="s">
        <v>156</v>
      </c>
      <c r="K174" s="70" t="s">
        <v>161</v>
      </c>
      <c r="L174" s="70">
        <v>1</v>
      </c>
      <c r="M174" s="70">
        <v>2</v>
      </c>
      <c r="N174" s="70">
        <v>3</v>
      </c>
      <c r="O174" s="70">
        <v>4</v>
      </c>
      <c r="P174" s="70">
        <v>5</v>
      </c>
      <c r="Q174" t="s">
        <v>163</v>
      </c>
      <c r="V174" s="70" t="s">
        <v>162</v>
      </c>
      <c r="W174" s="70"/>
      <c r="X174" s="70" t="s">
        <v>164</v>
      </c>
      <c r="Y174" s="70" t="s">
        <v>165</v>
      </c>
      <c r="Z174" s="70" t="s">
        <v>168</v>
      </c>
      <c r="AA174" s="70" t="s">
        <v>169</v>
      </c>
      <c r="AB174" s="70" t="s">
        <v>308</v>
      </c>
    </row>
    <row r="175" spans="10:28" x14ac:dyDescent="0.25">
      <c r="J175" s="70">
        <v>1</v>
      </c>
      <c r="K175" s="78" t="str">
        <f>S165</f>
        <v>4,1,2</v>
      </c>
      <c r="L175" s="95">
        <v>0</v>
      </c>
      <c r="M175" s="95">
        <v>0</v>
      </c>
      <c r="N175" s="70" t="e">
        <f>(T135^$C$16*(1/D3)^$C$17)/$D$158</f>
        <v>#DIV/0!</v>
      </c>
      <c r="O175" s="95">
        <v>0</v>
      </c>
      <c r="P175" s="70" t="e">
        <f>(V135^$C$16*(1/F3)^$C$17)/$D$158</f>
        <v>#DIV/0!</v>
      </c>
      <c r="Q175" t="e">
        <f>SUM(L175:P175)</f>
        <v>#DIV/0!</v>
      </c>
      <c r="S175" s="70" t="s">
        <v>247</v>
      </c>
      <c r="V175" s="70">
        <v>1</v>
      </c>
      <c r="W175" s="70">
        <f ca="1">RAND()</f>
        <v>0.67896197106729361</v>
      </c>
      <c r="X175" s="70">
        <v>0.55618827211716748</v>
      </c>
      <c r="Y175" s="70">
        <v>0.33321421752334834</v>
      </c>
      <c r="Z175" s="70">
        <v>0.86552392450780746</v>
      </c>
      <c r="AA175" s="70">
        <v>0.78651971375220042</v>
      </c>
      <c r="AB175">
        <v>0.79830799135978636</v>
      </c>
    </row>
    <row r="176" spans="10:28" x14ac:dyDescent="0.25">
      <c r="J176" s="70">
        <v>2</v>
      </c>
      <c r="K176" s="78" t="str">
        <f>S166</f>
        <v>1,4,3</v>
      </c>
      <c r="L176" s="95">
        <v>0</v>
      </c>
      <c r="M176" s="96" t="e">
        <f>(S136^$C$16*(1/C4)^$C$17)/$D$156</f>
        <v>#DIV/0!</v>
      </c>
      <c r="N176" s="95">
        <v>0</v>
      </c>
      <c r="O176" s="95">
        <v>0</v>
      </c>
      <c r="P176" s="96" t="e">
        <f>(V136^$C$16*(1/F4)^$C$17)/$D$156</f>
        <v>#DIV/0!</v>
      </c>
      <c r="Q176" t="e">
        <f>SUM(L176:P176)</f>
        <v>#DIV/0!</v>
      </c>
      <c r="S176" s="70" t="s">
        <v>248</v>
      </c>
      <c r="V176" s="70">
        <v>2</v>
      </c>
      <c r="W176" s="70">
        <f ca="1">RAND()</f>
        <v>0.49742687323719004</v>
      </c>
      <c r="X176" s="70">
        <v>0.75083129072329202</v>
      </c>
      <c r="Y176" s="70">
        <v>0.68628210388662614</v>
      </c>
      <c r="Z176" s="70">
        <v>0.74006338871081889</v>
      </c>
      <c r="AA176" s="70">
        <v>0.1951896625973768</v>
      </c>
      <c r="AB176">
        <v>0.59916851240314695</v>
      </c>
    </row>
    <row r="177" spans="2:31" x14ac:dyDescent="0.25">
      <c r="J177" s="70">
        <v>3</v>
      </c>
      <c r="K177" s="78" t="str">
        <f>S167</f>
        <v>3,1,4</v>
      </c>
      <c r="L177" s="95">
        <v>0</v>
      </c>
      <c r="M177" t="e">
        <f>(S137^$C$16*(1/C5)^$C$17)/$D$154</f>
        <v>#DIV/0!</v>
      </c>
      <c r="N177" s="95">
        <v>0</v>
      </c>
      <c r="O177" s="95">
        <v>0</v>
      </c>
      <c r="P177" t="e">
        <f>(V137^$C$16*(1/F5)^$C$17)/$D$154</f>
        <v>#DIV/0!</v>
      </c>
      <c r="Q177" t="e">
        <f>SUM(L177:M177)</f>
        <v>#DIV/0!</v>
      </c>
      <c r="S177" s="70" t="s">
        <v>249</v>
      </c>
      <c r="V177" s="70">
        <v>3</v>
      </c>
      <c r="W177" s="70">
        <f ca="1">RAND()</f>
        <v>8.6754885699058204E-2</v>
      </c>
      <c r="X177" s="70">
        <v>0.26572120142783417</v>
      </c>
      <c r="Y177" s="70">
        <v>0.61796887689923274</v>
      </c>
      <c r="Z177" s="70">
        <v>0.82630861235699904</v>
      </c>
      <c r="AA177" s="70">
        <v>0.6769460433017247</v>
      </c>
      <c r="AB177">
        <v>0.1764215918678429</v>
      </c>
    </row>
    <row r="178" spans="2:31" x14ac:dyDescent="0.25">
      <c r="J178" s="70">
        <v>4</v>
      </c>
      <c r="K178" s="78" t="str">
        <f>S168</f>
        <v>5,2,1</v>
      </c>
      <c r="L178" s="95">
        <v>0</v>
      </c>
      <c r="M178" s="95">
        <v>0</v>
      </c>
      <c r="N178" s="70" t="e">
        <f>(T134^$C$16*(1/D2)^$C$17)/$D$155</f>
        <v>#DIV/0!</v>
      </c>
      <c r="O178" s="70" t="e">
        <f>(U134^$C$16*(1/E2)^$C$17)/$D$155</f>
        <v>#DIV/0!</v>
      </c>
      <c r="P178" s="95">
        <v>0</v>
      </c>
      <c r="Q178" t="e">
        <f>SUM(L178:O178)</f>
        <v>#DIV/0!</v>
      </c>
      <c r="S178" s="70" t="s">
        <v>215</v>
      </c>
      <c r="V178" s="70">
        <v>4</v>
      </c>
      <c r="W178" s="70">
        <f ca="1">RAND()</f>
        <v>0.41662849658957291</v>
      </c>
      <c r="X178" s="70">
        <v>0.9777225592674379</v>
      </c>
      <c r="Y178" s="70">
        <v>0.36546658583972746</v>
      </c>
      <c r="Z178" s="70">
        <v>0.5948512591952031</v>
      </c>
      <c r="AA178" s="70">
        <v>0.88235611179682549</v>
      </c>
      <c r="AB178">
        <v>0.84850711810731427</v>
      </c>
    </row>
    <row r="179" spans="2:31" x14ac:dyDescent="0.25">
      <c r="J179" s="70">
        <v>5</v>
      </c>
      <c r="K179" s="78" t="str">
        <f>S169</f>
        <v>2,3,1</v>
      </c>
      <c r="L179" s="95">
        <v>0</v>
      </c>
      <c r="M179" s="95">
        <v>0</v>
      </c>
      <c r="N179" s="95">
        <v>0</v>
      </c>
      <c r="O179" s="70" t="e">
        <f>(U134^$C$16*(1/E2)^$C$17)/$D$155</f>
        <v>#DIV/0!</v>
      </c>
      <c r="P179" s="70" t="e">
        <f>(V134^$C$16*(1/F2)^$C$17)/$D$155</f>
        <v>#DIV/0!</v>
      </c>
      <c r="Q179" t="e">
        <f>SUM(L179:P179)</f>
        <v>#DIV/0!</v>
      </c>
      <c r="S179" s="70" t="s">
        <v>250</v>
      </c>
      <c r="V179" s="70">
        <v>5</v>
      </c>
      <c r="W179" s="70">
        <f ca="1">RAND()</f>
        <v>0.87243891796958273</v>
      </c>
      <c r="X179" s="70">
        <v>0.4847849139191539</v>
      </c>
      <c r="Y179" s="70">
        <v>0.27101802208598491</v>
      </c>
      <c r="Z179" s="70">
        <v>0.7911360263347621</v>
      </c>
      <c r="AA179" s="70">
        <v>0.7358714759320707</v>
      </c>
      <c r="AB179">
        <v>5.6312246565506041E-2</v>
      </c>
    </row>
    <row r="182" spans="2:31" x14ac:dyDescent="0.25">
      <c r="J182" t="s">
        <v>169</v>
      </c>
      <c r="V182" t="s">
        <v>169</v>
      </c>
    </row>
    <row r="183" spans="2:31" x14ac:dyDescent="0.25">
      <c r="J183" s="100" t="s">
        <v>160</v>
      </c>
      <c r="V183" s="100" t="s">
        <v>160</v>
      </c>
    </row>
    <row r="184" spans="2:31" x14ac:dyDescent="0.25">
      <c r="J184" s="70" t="s">
        <v>156</v>
      </c>
      <c r="K184" s="70" t="s">
        <v>161</v>
      </c>
      <c r="L184" s="70">
        <v>1</v>
      </c>
      <c r="M184" s="70">
        <v>2</v>
      </c>
      <c r="N184" s="70">
        <v>3</v>
      </c>
      <c r="O184" s="70">
        <v>4</v>
      </c>
      <c r="P184" s="70">
        <v>5</v>
      </c>
      <c r="Q184" t="s">
        <v>163</v>
      </c>
      <c r="V184" s="70" t="s">
        <v>156</v>
      </c>
      <c r="W184" s="70" t="s">
        <v>161</v>
      </c>
      <c r="X184" s="70">
        <v>1</v>
      </c>
      <c r="Y184" s="70">
        <v>2</v>
      </c>
      <c r="Z184" s="70">
        <v>3</v>
      </c>
      <c r="AA184" s="70">
        <v>4</v>
      </c>
      <c r="AB184" s="70">
        <v>5</v>
      </c>
      <c r="AC184" t="s">
        <v>163</v>
      </c>
    </row>
    <row r="185" spans="2:31" x14ac:dyDescent="0.25">
      <c r="J185" s="70">
        <v>1</v>
      </c>
      <c r="K185" s="78" t="str">
        <f>S175</f>
        <v>4,1,2,5</v>
      </c>
      <c r="L185" s="95">
        <v>0</v>
      </c>
      <c r="M185" s="95">
        <v>0</v>
      </c>
      <c r="N185" s="96" t="e">
        <f>(T138^$C$16*(1/D6)^$C$17)/$D$157</f>
        <v>#DIV/0!</v>
      </c>
      <c r="O185" s="95">
        <v>0</v>
      </c>
      <c r="P185" s="95">
        <v>0</v>
      </c>
      <c r="Q185" t="e">
        <f>SUM(L185:N185)</f>
        <v>#DIV/0!</v>
      </c>
      <c r="S185" s="70" t="s">
        <v>251</v>
      </c>
      <c r="T185" t="s">
        <v>325</v>
      </c>
      <c r="V185" s="70">
        <v>1</v>
      </c>
      <c r="W185" s="78" t="str">
        <f>S185</f>
        <v>4,1,2,5,3</v>
      </c>
      <c r="X185" s="95">
        <v>0</v>
      </c>
      <c r="Y185" s="95">
        <v>0</v>
      </c>
      <c r="Z185" s="95">
        <v>0</v>
      </c>
      <c r="AA185" s="95" t="e">
        <f>(U136^$C$16*(1/E4)^$C$17)/$D$156</f>
        <v>#DIV/0!</v>
      </c>
      <c r="AB185" s="95">
        <v>0</v>
      </c>
      <c r="AC185" t="e">
        <f>SUM(X185:AA185)</f>
        <v>#DIV/0!</v>
      </c>
      <c r="AE185" s="70" t="s">
        <v>251</v>
      </c>
    </row>
    <row r="186" spans="2:31" x14ac:dyDescent="0.25">
      <c r="J186" s="70">
        <v>2</v>
      </c>
      <c r="K186" s="78" t="str">
        <f>S176</f>
        <v>1,4,3,5</v>
      </c>
      <c r="L186" s="95">
        <v>0</v>
      </c>
      <c r="M186" s="96" t="e">
        <f>(S138^$C$16*(1/C6)^$C$17)/$D$157</f>
        <v>#DIV/0!</v>
      </c>
      <c r="N186" s="95">
        <v>0</v>
      </c>
      <c r="O186" s="95">
        <v>0</v>
      </c>
      <c r="P186" s="95">
        <v>0</v>
      </c>
      <c r="Q186" t="e">
        <f>SUM(L186:M186)</f>
        <v>#DIV/0!</v>
      </c>
      <c r="S186" s="70" t="s">
        <v>252</v>
      </c>
      <c r="T186" t="s">
        <v>326</v>
      </c>
      <c r="V186" s="70">
        <v>2</v>
      </c>
      <c r="W186" s="78" t="str">
        <f t="shared" ref="W186:W188" si="14">S186</f>
        <v>1,4,3,5,2</v>
      </c>
      <c r="X186" s="95" t="e">
        <f>(R135^$C$16*(1/B3)^$C$17)/$D$158</f>
        <v>#DIV/0!</v>
      </c>
      <c r="Y186" s="95">
        <v>0</v>
      </c>
      <c r="Z186" s="95">
        <v>0</v>
      </c>
      <c r="AA186" s="95">
        <v>0</v>
      </c>
      <c r="AB186" s="95">
        <v>0</v>
      </c>
      <c r="AC186" t="e">
        <f>SUM(X186:X186)</f>
        <v>#DIV/0!</v>
      </c>
      <c r="AE186" s="70" t="s">
        <v>252</v>
      </c>
    </row>
    <row r="187" spans="2:31" x14ac:dyDescent="0.25">
      <c r="J187" s="70">
        <v>3</v>
      </c>
      <c r="K187" s="78" t="str">
        <f>S177</f>
        <v>3,1,4,2</v>
      </c>
      <c r="L187" s="95">
        <v>0</v>
      </c>
      <c r="M187" s="95">
        <v>0</v>
      </c>
      <c r="N187" s="95">
        <v>0</v>
      </c>
      <c r="O187" s="95">
        <v>0</v>
      </c>
      <c r="P187" s="96" t="e">
        <f>(V135^$C$16*(1/F3)^$C$17)/$D$158</f>
        <v>#DIV/0!</v>
      </c>
      <c r="Q187" t="e">
        <f>SUM(L187:P187)</f>
        <v>#DIV/0!</v>
      </c>
      <c r="S187" s="70" t="s">
        <v>253</v>
      </c>
      <c r="T187" t="s">
        <v>327</v>
      </c>
      <c r="V187" s="70">
        <v>3</v>
      </c>
      <c r="W187" s="78" t="str">
        <f t="shared" si="14"/>
        <v>3,1,4,2,5</v>
      </c>
      <c r="X187" s="95">
        <v>0</v>
      </c>
      <c r="Y187" s="95">
        <v>0</v>
      </c>
      <c r="Z187" s="95" t="e">
        <f>(T138^$C$16*(1/D6)^$C$17)/$D$157</f>
        <v>#DIV/0!</v>
      </c>
      <c r="AA187" s="95">
        <v>0</v>
      </c>
      <c r="AB187" s="95">
        <v>0</v>
      </c>
      <c r="AC187" t="e">
        <f>SUM(X187:AA187)</f>
        <v>#DIV/0!</v>
      </c>
      <c r="AE187" s="70" t="s">
        <v>253</v>
      </c>
    </row>
    <row r="188" spans="2:31" x14ac:dyDescent="0.25">
      <c r="J188" s="70">
        <v>4</v>
      </c>
      <c r="K188" s="78" t="str">
        <f>S178</f>
        <v>5,2,1,4</v>
      </c>
      <c r="L188" s="95">
        <v>0</v>
      </c>
      <c r="M188" s="95">
        <v>0</v>
      </c>
      <c r="N188" s="96" t="e">
        <f>(T137^$C$16*(1/D5)^$C$17)/$D$154</f>
        <v>#DIV/0!</v>
      </c>
      <c r="O188" s="95">
        <v>0</v>
      </c>
      <c r="P188" s="95">
        <v>0</v>
      </c>
      <c r="Q188" t="e">
        <f>SUM(L188:N188)</f>
        <v>#DIV/0!</v>
      </c>
      <c r="S188" s="70" t="s">
        <v>218</v>
      </c>
      <c r="T188" t="s">
        <v>328</v>
      </c>
      <c r="V188" s="70">
        <v>4</v>
      </c>
      <c r="W188" s="78" t="str">
        <f t="shared" si="14"/>
        <v>5,2,1,4,3</v>
      </c>
      <c r="X188" s="95">
        <v>0</v>
      </c>
      <c r="Y188" s="95">
        <v>0</v>
      </c>
      <c r="Z188" s="95">
        <v>0</v>
      </c>
      <c r="AA188" s="95">
        <v>0</v>
      </c>
      <c r="AB188" s="95" t="e">
        <f>(V136^$C$16*(1/F4)^$C$17)/$D$156</f>
        <v>#DIV/0!</v>
      </c>
      <c r="AC188" t="e">
        <f>SUM(X188:AB188)</f>
        <v>#DIV/0!</v>
      </c>
      <c r="AE188" s="70" t="s">
        <v>218</v>
      </c>
    </row>
    <row r="189" spans="2:31" x14ac:dyDescent="0.25">
      <c r="J189" s="70">
        <v>5</v>
      </c>
      <c r="K189" s="78" t="str">
        <f>S179</f>
        <v>2,3,1,5</v>
      </c>
      <c r="L189" s="95">
        <v>0</v>
      </c>
      <c r="M189" s="95">
        <v>0</v>
      </c>
      <c r="N189" s="95">
        <v>0</v>
      </c>
      <c r="O189" s="96" t="e">
        <f>(U138^$C$16*(1/E6)^$C$17)/$D$157</f>
        <v>#DIV/0!</v>
      </c>
      <c r="P189" s="95">
        <v>0</v>
      </c>
      <c r="Q189" t="e">
        <f>SUM(L189:O189)</f>
        <v>#DIV/0!</v>
      </c>
      <c r="S189" s="70" t="s">
        <v>254</v>
      </c>
      <c r="T189" t="s">
        <v>329</v>
      </c>
      <c r="V189" s="70">
        <v>5</v>
      </c>
      <c r="W189" s="78" t="str">
        <f>S189</f>
        <v>2,3,1,5,4</v>
      </c>
      <c r="X189" s="95">
        <v>0</v>
      </c>
      <c r="Y189" s="95" t="e">
        <f>(S137^$C$16*(1/C5)^$C$17)/$D$154</f>
        <v>#DIV/0!</v>
      </c>
      <c r="Z189" s="95">
        <v>0</v>
      </c>
      <c r="AA189" s="95">
        <v>0</v>
      </c>
      <c r="AB189" s="95">
        <v>0</v>
      </c>
      <c r="AC189" t="e">
        <f>SUM(X189:Z189)</f>
        <v>#DIV/0!</v>
      </c>
      <c r="AE189" s="70" t="s">
        <v>254</v>
      </c>
    </row>
    <row r="192" spans="2:31" x14ac:dyDescent="0.25">
      <c r="B192" s="100" t="s">
        <v>183</v>
      </c>
    </row>
    <row r="193" spans="1:15" x14ac:dyDescent="0.25">
      <c r="B193" t="s">
        <v>156</v>
      </c>
      <c r="C193" t="s">
        <v>184</v>
      </c>
    </row>
    <row r="194" spans="1:15" x14ac:dyDescent="0.25">
      <c r="B194" s="95">
        <v>1</v>
      </c>
      <c r="C194" s="95" t="str">
        <f>T185</f>
        <v>4,1,2,5,3,4</v>
      </c>
      <c r="D194" s="95">
        <f>B5+C2+F3+D6+E4</f>
        <v>37</v>
      </c>
    </row>
    <row r="195" spans="1:15" x14ac:dyDescent="0.25">
      <c r="B195" s="95">
        <v>2</v>
      </c>
      <c r="C195" s="95" t="str">
        <f>T186</f>
        <v>1,4,3,5,2,1</v>
      </c>
      <c r="D195" s="95">
        <f>E2+D5+F4+C6+B3</f>
        <v>37</v>
      </c>
    </row>
    <row r="196" spans="1:15" x14ac:dyDescent="0.25">
      <c r="B196" s="70">
        <v>3</v>
      </c>
      <c r="C196" s="96" t="str">
        <f>T187</f>
        <v>3,1,4,2,5,3</v>
      </c>
      <c r="D196" s="96">
        <f>B4+E2+C5+F3+D6</f>
        <v>46</v>
      </c>
    </row>
    <row r="197" spans="1:15" x14ac:dyDescent="0.25">
      <c r="B197" s="95">
        <v>4</v>
      </c>
      <c r="C197" s="95" t="str">
        <f>T188</f>
        <v>5,2,1,4,3,5</v>
      </c>
      <c r="D197" s="95">
        <f>C6+B3+E2+D5+F4</f>
        <v>37</v>
      </c>
    </row>
    <row r="198" spans="1:15" x14ac:dyDescent="0.25">
      <c r="B198" s="70">
        <v>5</v>
      </c>
      <c r="C198" s="96" t="str">
        <f>T189</f>
        <v>2,3,1,5,4,2</v>
      </c>
      <c r="D198" s="96">
        <f>D3+B4+F2+E6+C5</f>
        <v>48</v>
      </c>
    </row>
    <row r="202" spans="1:15" x14ac:dyDescent="0.25">
      <c r="B202" s="100" t="s">
        <v>145</v>
      </c>
    </row>
    <row r="207" spans="1:15" x14ac:dyDescent="0.25">
      <c r="B207" s="102" t="s">
        <v>234</v>
      </c>
      <c r="C207">
        <f>(1-$C$14)*$C$15</f>
        <v>0.1</v>
      </c>
      <c r="D207" s="102"/>
      <c r="E207" s="102"/>
    </row>
    <row r="208" spans="1:15" x14ac:dyDescent="0.25">
      <c r="A208" s="102" t="s">
        <v>234</v>
      </c>
      <c r="B208" t="s">
        <v>152</v>
      </c>
      <c r="C208" t="s">
        <v>185</v>
      </c>
      <c r="D208" t="s">
        <v>186</v>
      </c>
      <c r="E208" t="s">
        <v>187</v>
      </c>
      <c r="F208" t="s">
        <v>153</v>
      </c>
      <c r="G208" t="s">
        <v>188</v>
      </c>
      <c r="H208" t="s">
        <v>189</v>
      </c>
      <c r="I208" t="s">
        <v>190</v>
      </c>
      <c r="J208" t="s">
        <v>191</v>
      </c>
      <c r="K208" t="s">
        <v>192</v>
      </c>
      <c r="L208" s="94" t="s">
        <v>4</v>
      </c>
      <c r="M208" s="94" t="s">
        <v>235</v>
      </c>
      <c r="N208" s="94" t="s">
        <v>163</v>
      </c>
      <c r="O208" s="94" t="s">
        <v>150</v>
      </c>
    </row>
    <row r="209" spans="2:27" x14ac:dyDescent="0.25">
      <c r="B209">
        <f>(1-$C$14)*S134</f>
        <v>8.06150402812911E-2</v>
      </c>
      <c r="C209">
        <f t="shared" ref="C209:E209" si="15">(1-$C$14)*T134</f>
        <v>4.5102483247930626E-2</v>
      </c>
      <c r="D209">
        <f t="shared" si="15"/>
        <v>6.7224998107351053E-2</v>
      </c>
      <c r="E209">
        <f t="shared" si="15"/>
        <v>2.4099883855981417E-2</v>
      </c>
      <c r="F209">
        <f>(1-$C$14)*T135</f>
        <v>5.861344537815126E-2</v>
      </c>
      <c r="G209">
        <f t="shared" ref="G209:H209" si="16">(1-$C$14)*U135</f>
        <v>7.438118281624348E-2</v>
      </c>
      <c r="H209">
        <f t="shared" si="16"/>
        <v>1.1627906976744186E-2</v>
      </c>
      <c r="I209">
        <f>(1-$C$14)*U136</f>
        <v>6.4182630194478368E-2</v>
      </c>
      <c r="J209">
        <f>(1-$C$14)*V136</f>
        <v>3.7613397369494928E-2</v>
      </c>
      <c r="K209">
        <f>(1-$C$14)*V137</f>
        <v>1.1627906976744186E-2</v>
      </c>
      <c r="L209" s="137" t="s">
        <v>152</v>
      </c>
      <c r="M209" s="70">
        <f>1/D194</f>
        <v>2.7027027027027029E-2</v>
      </c>
      <c r="N209" s="137">
        <f>SUM(M209:M211)</f>
        <v>8.1081081081081086E-2</v>
      </c>
      <c r="O209" s="137">
        <f>B209+N209</f>
        <v>0.16169612136237219</v>
      </c>
    </row>
    <row r="210" spans="2:27" x14ac:dyDescent="0.25">
      <c r="B210" s="104"/>
      <c r="C210" s="101"/>
      <c r="D210" s="104"/>
      <c r="E210" s="104"/>
      <c r="L210" s="137"/>
      <c r="M210" s="70">
        <f>1/D197</f>
        <v>2.7027027027027029E-2</v>
      </c>
      <c r="N210" s="137"/>
      <c r="O210" s="137"/>
      <c r="X210" s="70">
        <v>1</v>
      </c>
      <c r="Y210" s="96" t="str">
        <f>S185</f>
        <v>4,1,2,5,3</v>
      </c>
      <c r="Z210" s="95">
        <f>D194</f>
        <v>37</v>
      </c>
      <c r="AA210">
        <f>F225+C227+G224+E228</f>
        <v>0.47236568228224751</v>
      </c>
    </row>
    <row r="211" spans="2:27" x14ac:dyDescent="0.25">
      <c r="B211" s="104"/>
      <c r="C211" s="101"/>
      <c r="D211" s="104"/>
      <c r="E211" s="104"/>
      <c r="M211" s="70">
        <f>1/D195</f>
        <v>2.7027027027027029E-2</v>
      </c>
      <c r="X211" s="70">
        <v>2</v>
      </c>
      <c r="Y211" s="96" t="str">
        <f>S186</f>
        <v>1,4,3,5,2</v>
      </c>
      <c r="Z211" s="96">
        <f>D195</f>
        <v>37</v>
      </c>
      <c r="AA211">
        <f>E224+F226+G227+D228</f>
        <v>0.37984801709429145</v>
      </c>
    </row>
    <row r="212" spans="2:27" x14ac:dyDescent="0.25">
      <c r="B212" s="141"/>
      <c r="C212" s="101"/>
      <c r="D212" s="101"/>
      <c r="E212" s="101"/>
      <c r="L212" s="137" t="s">
        <v>185</v>
      </c>
      <c r="M212" s="96">
        <f>1/D196</f>
        <v>2.1739130434782608E-2</v>
      </c>
      <c r="N212" s="137">
        <f>SUM(M212:M213)</f>
        <v>4.2572463768115937E-2</v>
      </c>
      <c r="O212" s="137">
        <f>C209+N212</f>
        <v>8.7674947016046556E-2</v>
      </c>
      <c r="X212" s="70">
        <v>3</v>
      </c>
      <c r="Y212" s="96" t="str">
        <f>S187</f>
        <v>3,1,4,2,5</v>
      </c>
      <c r="Z212" s="96">
        <f>D196</f>
        <v>46</v>
      </c>
      <c r="AA212">
        <f>D227+C225+G224+E228</f>
        <v>0.46401659402140494</v>
      </c>
    </row>
    <row r="213" spans="2:27" x14ac:dyDescent="0.25">
      <c r="B213" s="104"/>
      <c r="C213" s="101"/>
      <c r="D213" s="106"/>
      <c r="E213" s="104"/>
      <c r="L213" s="137"/>
      <c r="M213" s="96">
        <f>1/D198</f>
        <v>2.0833333333333332E-2</v>
      </c>
      <c r="N213" s="137"/>
      <c r="O213" s="137"/>
      <c r="X213" s="70">
        <v>4</v>
      </c>
      <c r="Y213" s="96" t="str">
        <f>S188</f>
        <v>5,2,1,4,3</v>
      </c>
      <c r="Z213" s="96">
        <f>D197</f>
        <v>37</v>
      </c>
      <c r="AA213">
        <f>C228+F224+D227+E225</f>
        <v>0.41137885210837349</v>
      </c>
    </row>
    <row r="214" spans="2:27" x14ac:dyDescent="0.25">
      <c r="B214" s="104"/>
      <c r="C214" s="101"/>
      <c r="D214" s="106"/>
      <c r="E214" s="104"/>
      <c r="L214" s="137" t="s">
        <v>186</v>
      </c>
      <c r="M214" s="96">
        <f>1/D194</f>
        <v>2.7027027027027029E-2</v>
      </c>
      <c r="N214" s="137">
        <f>SUM(M214:M217)</f>
        <v>0.10282021151586369</v>
      </c>
      <c r="O214" s="137">
        <f>D209+N214</f>
        <v>0.17004520962321473</v>
      </c>
      <c r="X214" s="70">
        <v>5</v>
      </c>
      <c r="Y214" s="96" t="str">
        <f>S189</f>
        <v>2,3,1,5,4</v>
      </c>
      <c r="Z214" s="95">
        <f>D198</f>
        <v>48</v>
      </c>
      <c r="AA214">
        <f>C226+F224+G227+D228</f>
        <v>0.4046295154419467</v>
      </c>
    </row>
    <row r="215" spans="2:27" x14ac:dyDescent="0.25">
      <c r="B215" s="104"/>
      <c r="C215" s="101"/>
      <c r="D215" s="106"/>
      <c r="E215" s="104"/>
      <c r="L215" s="137"/>
      <c r="M215" s="96">
        <f>1/D195</f>
        <v>2.7027027027027029E-2</v>
      </c>
      <c r="N215" s="137"/>
      <c r="O215" s="137"/>
    </row>
    <row r="216" spans="2:27" x14ac:dyDescent="0.25">
      <c r="B216" s="104"/>
      <c r="C216" s="101"/>
      <c r="D216" s="106"/>
      <c r="E216" s="104"/>
      <c r="L216" s="137"/>
      <c r="M216" s="96">
        <f>1/D196</f>
        <v>2.1739130434782608E-2</v>
      </c>
      <c r="N216" s="137"/>
      <c r="O216" s="137"/>
    </row>
    <row r="217" spans="2:27" x14ac:dyDescent="0.25">
      <c r="B217" s="104"/>
      <c r="C217" s="101"/>
      <c r="D217" s="106"/>
      <c r="E217" s="106"/>
      <c r="L217" s="137"/>
      <c r="M217" s="96">
        <f>1/D197</f>
        <v>2.7027027027027029E-2</v>
      </c>
      <c r="N217" s="137"/>
      <c r="O217" s="137"/>
    </row>
    <row r="218" spans="2:27" x14ac:dyDescent="0.25">
      <c r="B218" s="102"/>
      <c r="C218" s="102"/>
      <c r="D218" s="102"/>
      <c r="E218" s="102"/>
      <c r="L218" s="107" t="s">
        <v>187</v>
      </c>
      <c r="M218" s="96">
        <f>1/D198</f>
        <v>2.0833333333333332E-2</v>
      </c>
      <c r="N218" s="108">
        <f>SUM(M218:M218)</f>
        <v>2.0833333333333332E-2</v>
      </c>
      <c r="O218" s="107">
        <f>E209+N218</f>
        <v>4.4933217189314749E-2</v>
      </c>
    </row>
    <row r="219" spans="2:27" x14ac:dyDescent="0.25">
      <c r="B219" s="141"/>
      <c r="C219" s="101"/>
      <c r="D219" s="104"/>
      <c r="E219" s="104"/>
      <c r="L219" s="107" t="s">
        <v>153</v>
      </c>
      <c r="M219" s="96">
        <f>1/D198</f>
        <v>2.0833333333333332E-2</v>
      </c>
      <c r="N219" s="108">
        <f>SUM(M219:M219)</f>
        <v>2.0833333333333332E-2</v>
      </c>
      <c r="O219" s="107">
        <f>F209+N219</f>
        <v>7.9446778711484589E-2</v>
      </c>
    </row>
    <row r="220" spans="2:27" x14ac:dyDescent="0.25">
      <c r="B220" s="141"/>
      <c r="C220" s="101"/>
      <c r="D220" s="104"/>
      <c r="E220" s="104"/>
      <c r="L220" s="107" t="s">
        <v>188</v>
      </c>
      <c r="M220" s="96">
        <f>1/D196</f>
        <v>2.1739130434782608E-2</v>
      </c>
      <c r="N220" s="108">
        <f>SUM(M220:M221)</f>
        <v>4.2572463768115937E-2</v>
      </c>
      <c r="O220" s="107">
        <f>G209+N220</f>
        <v>0.11695364658435942</v>
      </c>
    </row>
    <row r="221" spans="2:27" x14ac:dyDescent="0.25">
      <c r="B221" s="141"/>
      <c r="C221" s="101"/>
      <c r="D221" s="104"/>
      <c r="E221" s="104"/>
      <c r="M221" s="96">
        <f>1/D198</f>
        <v>2.0833333333333332E-2</v>
      </c>
    </row>
    <row r="222" spans="2:27" x14ac:dyDescent="0.25">
      <c r="C222" t="s">
        <v>151</v>
      </c>
      <c r="L222" s="137" t="s">
        <v>189</v>
      </c>
      <c r="M222" s="96">
        <f>1/D194</f>
        <v>2.7027027027027029E-2</v>
      </c>
      <c r="N222" s="138">
        <f>SUM(M222:M225)</f>
        <v>0.10282021151586369</v>
      </c>
      <c r="O222" s="137">
        <f>H209+N222</f>
        <v>0.11444811849260789</v>
      </c>
    </row>
    <row r="223" spans="2:27" x14ac:dyDescent="0.25">
      <c r="B223" s="54"/>
      <c r="C223" s="54">
        <v>1</v>
      </c>
      <c r="D223" s="54">
        <v>2</v>
      </c>
      <c r="E223" s="54">
        <v>3</v>
      </c>
      <c r="F223" s="54">
        <v>4</v>
      </c>
      <c r="G223" s="54">
        <v>5</v>
      </c>
      <c r="L223" s="137"/>
      <c r="M223" s="96">
        <f>1/D195</f>
        <v>2.7027027027027029E-2</v>
      </c>
      <c r="N223" s="138"/>
      <c r="O223" s="137"/>
    </row>
    <row r="224" spans="2:27" x14ac:dyDescent="0.25">
      <c r="B224" s="54">
        <v>1</v>
      </c>
      <c r="C224" s="54">
        <v>0</v>
      </c>
      <c r="D224" s="54">
        <f>O209</f>
        <v>0.16169612136237219</v>
      </c>
      <c r="E224" s="54">
        <f>O212</f>
        <v>8.7674947016046556E-2</v>
      </c>
      <c r="F224" s="54">
        <f>O214</f>
        <v>0.17004520962321473</v>
      </c>
      <c r="G224" s="54">
        <f>O218</f>
        <v>4.4933217189314749E-2</v>
      </c>
      <c r="L224" s="137"/>
      <c r="M224" s="96">
        <f>1/D196</f>
        <v>2.1739130434782608E-2</v>
      </c>
      <c r="N224" s="138"/>
      <c r="O224" s="137"/>
    </row>
    <row r="225" spans="2:15" x14ac:dyDescent="0.25">
      <c r="B225" s="54">
        <v>2</v>
      </c>
      <c r="C225" s="54">
        <f>O209</f>
        <v>0.16169612136237219</v>
      </c>
      <c r="D225" s="54">
        <v>0</v>
      </c>
      <c r="E225" s="54">
        <f>O219</f>
        <v>7.9446778711484589E-2</v>
      </c>
      <c r="F225" s="54">
        <f>O220</f>
        <v>0.11695364658435942</v>
      </c>
      <c r="G225" s="54">
        <f>O222</f>
        <v>0.11444811849260789</v>
      </c>
      <c r="L225" s="137"/>
      <c r="M225" s="96">
        <f>1/D197</f>
        <v>2.7027027027027029E-2</v>
      </c>
      <c r="N225" s="138"/>
      <c r="O225" s="137"/>
    </row>
    <row r="226" spans="2:15" x14ac:dyDescent="0.25">
      <c r="B226" s="54">
        <v>3</v>
      </c>
      <c r="C226" s="54">
        <f>O212</f>
        <v>8.7674947016046556E-2</v>
      </c>
      <c r="D226" s="54">
        <f>O219</f>
        <v>7.9446778711484589E-2</v>
      </c>
      <c r="E226" s="54">
        <v>0</v>
      </c>
      <c r="F226" s="54">
        <f>O226</f>
        <v>0.14526371127555945</v>
      </c>
      <c r="G226" s="54">
        <f>O229</f>
        <v>0.14043360888535861</v>
      </c>
      <c r="L226" s="137" t="s">
        <v>190</v>
      </c>
      <c r="M226" s="96">
        <f>1/D195</f>
        <v>2.7027027027027029E-2</v>
      </c>
      <c r="N226" s="137">
        <f>SUM(M226:M228)</f>
        <v>8.1081081081081086E-2</v>
      </c>
      <c r="O226" s="137">
        <f>I209+N226</f>
        <v>0.14526371127555945</v>
      </c>
    </row>
    <row r="227" spans="2:15" x14ac:dyDescent="0.25">
      <c r="B227" s="54">
        <v>4</v>
      </c>
      <c r="C227" s="54">
        <f>O214</f>
        <v>0.17004520962321473</v>
      </c>
      <c r="D227" s="54">
        <f>O220</f>
        <v>0.11695364658435942</v>
      </c>
      <c r="E227" s="54">
        <f>O226</f>
        <v>0.14526371127555945</v>
      </c>
      <c r="F227" s="54">
        <v>0</v>
      </c>
      <c r="G227" s="54">
        <f>O233</f>
        <v>3.2461240310077522E-2</v>
      </c>
      <c r="L227" s="137"/>
      <c r="M227" s="96">
        <f>1/D197</f>
        <v>2.7027027027027029E-2</v>
      </c>
      <c r="N227" s="137"/>
      <c r="O227" s="137"/>
    </row>
    <row r="228" spans="2:15" x14ac:dyDescent="0.25">
      <c r="B228" s="54">
        <v>5</v>
      </c>
      <c r="C228" s="54">
        <f>O218</f>
        <v>4.4933217189314749E-2</v>
      </c>
      <c r="D228" s="54">
        <f>O222</f>
        <v>0.11444811849260789</v>
      </c>
      <c r="E228" s="54">
        <f>O229</f>
        <v>0.14043360888535861</v>
      </c>
      <c r="F228" s="54">
        <f>O233</f>
        <v>3.2461240310077522E-2</v>
      </c>
      <c r="G228" s="54">
        <v>0</v>
      </c>
      <c r="M228" s="96">
        <f>1/D194</f>
        <v>2.7027027027027029E-2</v>
      </c>
    </row>
    <row r="229" spans="2:15" x14ac:dyDescent="0.25">
      <c r="L229" s="137" t="s">
        <v>191</v>
      </c>
      <c r="M229" s="96">
        <f>1/D194</f>
        <v>2.7027027027027029E-2</v>
      </c>
      <c r="N229" s="137">
        <f>SUM(M229:M232)</f>
        <v>0.10282021151586369</v>
      </c>
      <c r="O229" s="137">
        <f>J209+N229</f>
        <v>0.14043360888535861</v>
      </c>
    </row>
    <row r="230" spans="2:15" x14ac:dyDescent="0.25">
      <c r="L230" s="137"/>
      <c r="M230" s="96">
        <f>1/D195</f>
        <v>2.7027027027027029E-2</v>
      </c>
      <c r="N230" s="137"/>
      <c r="O230" s="137"/>
    </row>
    <row r="231" spans="2:15" x14ac:dyDescent="0.25">
      <c r="M231" s="96">
        <f>1/D196</f>
        <v>2.1739130434782608E-2</v>
      </c>
    </row>
    <row r="232" spans="2:15" x14ac:dyDescent="0.25">
      <c r="M232" s="96">
        <f>1/D197</f>
        <v>2.7027027027027029E-2</v>
      </c>
    </row>
    <row r="233" spans="2:15" x14ac:dyDescent="0.25">
      <c r="L233" s="107" t="s">
        <v>192</v>
      </c>
      <c r="M233" s="96">
        <f>1/D198</f>
        <v>2.0833333333333332E-2</v>
      </c>
      <c r="N233" s="107">
        <f>SUM(M233)</f>
        <v>2.0833333333333332E-2</v>
      </c>
      <c r="O233" s="107">
        <f>K209+N233</f>
        <v>3.2461240310077522E-2</v>
      </c>
    </row>
    <row r="243" spans="2:19" x14ac:dyDescent="0.25">
      <c r="B243" s="112" t="s">
        <v>255</v>
      </c>
      <c r="C243" s="101"/>
      <c r="D243" s="106"/>
      <c r="E243" s="106"/>
    </row>
    <row r="244" spans="2:19" x14ac:dyDescent="0.25">
      <c r="B244" s="104"/>
      <c r="C244" s="101"/>
      <c r="D244" s="106"/>
      <c r="E244" s="106"/>
    </row>
    <row r="245" spans="2:19" x14ac:dyDescent="0.25">
      <c r="B245" s="100" t="s">
        <v>155</v>
      </c>
      <c r="D245" s="70" t="s">
        <v>12</v>
      </c>
      <c r="J245" t="s">
        <v>164</v>
      </c>
    </row>
    <row r="246" spans="2:19" x14ac:dyDescent="0.25">
      <c r="B246" s="70" t="s">
        <v>156</v>
      </c>
      <c r="C246" s="70" t="s">
        <v>157</v>
      </c>
      <c r="D246" t="s">
        <v>167</v>
      </c>
      <c r="J246" s="100" t="s">
        <v>160</v>
      </c>
    </row>
    <row r="247" spans="2:19" x14ac:dyDescent="0.25">
      <c r="B247" s="70">
        <v>1</v>
      </c>
      <c r="C247" s="70">
        <v>2</v>
      </c>
      <c r="D247" t="e">
        <f>C225^$C$16*(1/B3)^$C$17+E225^$C$16*(1/D3)^$C$17+F225^$C$16*(1/E3)^$C$17+G225^$C$16*(1/F3)^$C$17</f>
        <v>#DIV/0!</v>
      </c>
      <c r="J247" s="70" t="s">
        <v>156</v>
      </c>
      <c r="K247" s="70" t="s">
        <v>161</v>
      </c>
      <c r="L247" s="70">
        <v>1</v>
      </c>
      <c r="M247" s="70">
        <v>2</v>
      </c>
      <c r="N247" s="70">
        <v>3</v>
      </c>
      <c r="O247" s="70">
        <v>4</v>
      </c>
      <c r="P247" s="70">
        <v>5</v>
      </c>
      <c r="Q247" t="s">
        <v>163</v>
      </c>
      <c r="S247" t="s">
        <v>170</v>
      </c>
    </row>
    <row r="248" spans="2:19" x14ac:dyDescent="0.25">
      <c r="B248" s="70">
        <v>2</v>
      </c>
      <c r="C248" s="70">
        <v>3</v>
      </c>
      <c r="D248" t="e">
        <f>C226^$C$16*(1/B4)^$C$17+D226^$C$16*(1/C4)^$C$17+F226^$C$16*(1/E4)^$C$17+G226^$C$16*(1/F4)^$C$17</f>
        <v>#DIV/0!</v>
      </c>
      <c r="J248" s="70">
        <v>1</v>
      </c>
      <c r="K248" s="70">
        <f>C247</f>
        <v>2</v>
      </c>
      <c r="L248" s="70" t="e">
        <f>(C225^$C$16*(1/B3)^$C$17)/$D$247</f>
        <v>#DIV/0!</v>
      </c>
      <c r="M248" s="95">
        <v>0</v>
      </c>
      <c r="N248" s="70" t="e">
        <f>(E225^$C$16*(1/D3)^$C$17)/$D$247</f>
        <v>#DIV/0!</v>
      </c>
      <c r="O248" s="70" t="e">
        <f>(F225^$C$16*(1/E3)^$C$17)/$D$247</f>
        <v>#DIV/0!</v>
      </c>
      <c r="P248" s="70" t="e">
        <f>(G225^$C$16*(1/F3)^$C$17)/$D$247</f>
        <v>#DIV/0!</v>
      </c>
      <c r="Q248" t="e">
        <f>SUM(L248:O248)</f>
        <v>#DIV/0!</v>
      </c>
      <c r="S248" s="70" t="s">
        <v>188</v>
      </c>
    </row>
    <row r="249" spans="2:19" x14ac:dyDescent="0.25">
      <c r="B249" s="70">
        <v>3</v>
      </c>
      <c r="C249" s="70">
        <v>4</v>
      </c>
      <c r="D249" t="e">
        <f>C227^$C$16*(1/B5)^$C$17+D227^$C$16*(1/C5)^$C$17+E227^$C$16*(1/D5)^$C$17+G227^$C$16*(1/F5)^$C$17</f>
        <v>#DIV/0!</v>
      </c>
      <c r="J249" s="70">
        <v>2</v>
      </c>
      <c r="K249" s="70">
        <f>C248</f>
        <v>3</v>
      </c>
      <c r="L249" s="96" t="e">
        <f>(C226^$C$16*(1/B4)^$C$17)/$D$248</f>
        <v>#DIV/0!</v>
      </c>
      <c r="M249" s="96" t="e">
        <f>(D226^$C$16*(1/C4)^$C$17)/$D$248</f>
        <v>#DIV/0!</v>
      </c>
      <c r="N249" s="95">
        <v>0</v>
      </c>
      <c r="O249" s="96" t="e">
        <f>(F226^$C$16*(1/E4)^$C$17)/$D$248</f>
        <v>#DIV/0!</v>
      </c>
      <c r="P249" s="96" t="e">
        <f>(G226^$C$16*(1/F4)^$C$17)/$D$248</f>
        <v>#DIV/0!</v>
      </c>
      <c r="Q249" t="e">
        <f>SUM(L249)</f>
        <v>#DIV/0!</v>
      </c>
      <c r="S249" s="70" t="s">
        <v>199</v>
      </c>
    </row>
    <row r="250" spans="2:19" x14ac:dyDescent="0.25">
      <c r="B250" s="70">
        <v>4</v>
      </c>
      <c r="C250" s="70">
        <v>1</v>
      </c>
      <c r="D250" t="e">
        <f>D224^$C$16*(1/C2)^$C$17+E224^$C$16*(1/D2)^$C$17+F224^$C$16*(1/E2)^$C$17+G224^$C$16*(1/F2)^$C$17</f>
        <v>#DIV/0!</v>
      </c>
      <c r="J250" s="70">
        <v>3</v>
      </c>
      <c r="K250" s="70">
        <f>C249</f>
        <v>4</v>
      </c>
      <c r="L250" s="70" t="e">
        <f>(C227^$C$16*(1/B5)^$C$17)/$D$249</f>
        <v>#DIV/0!</v>
      </c>
      <c r="M250" s="70" t="e">
        <f>(D227^$C$16*(1/C5)^$C$17)/$D$249</f>
        <v>#DIV/0!</v>
      </c>
      <c r="N250" s="70" t="e">
        <f>(E227^$C$16*(1/D5)^$C$17)/$D$249</f>
        <v>#DIV/0!</v>
      </c>
      <c r="O250" s="95">
        <v>0</v>
      </c>
      <c r="P250" s="70" t="e">
        <f>(G227^$C$16*(1/F5)^$C$17)/$D$249</f>
        <v>#DIV/0!</v>
      </c>
      <c r="Q250" t="e">
        <f>SUM(L250:N250)</f>
        <v>#DIV/0!</v>
      </c>
      <c r="S250" s="70" t="s">
        <v>172</v>
      </c>
    </row>
    <row r="251" spans="2:19" x14ac:dyDescent="0.25">
      <c r="B251" s="70">
        <v>5</v>
      </c>
      <c r="C251" s="70">
        <v>5</v>
      </c>
      <c r="D251" t="e">
        <f>C228^$C$16*(1/B6)^$C$17+D228^$C$16*(1/C6)^$C$17+E228^$C$16*(1/D6)^$C$17+F228^$C$16*(1/E6)^$C$17</f>
        <v>#DIV/0!</v>
      </c>
      <c r="J251" s="70">
        <v>4</v>
      </c>
      <c r="K251" s="70">
        <f>C250</f>
        <v>1</v>
      </c>
      <c r="L251" s="95">
        <v>0</v>
      </c>
      <c r="M251" s="96" t="e">
        <f>(D224^$C$16*(1/C2)^$C$17)/$D$250</f>
        <v>#DIV/0!</v>
      </c>
      <c r="N251" s="96" t="e">
        <f>(E224^$C$16*(1/D2)^$C$17)/$D$250</f>
        <v>#DIV/0!</v>
      </c>
      <c r="O251" s="96" t="e">
        <f>(F224^$C$16*(1/E2)^$C$17)/$D$250</f>
        <v>#DIV/0!</v>
      </c>
      <c r="P251" s="96" t="e">
        <f>(G224^$C$16*(1/F2)^$C$17)/$D$250</f>
        <v>#DIV/0!</v>
      </c>
      <c r="Q251" t="e">
        <f>SUM(L251:O251)</f>
        <v>#DIV/0!</v>
      </c>
      <c r="S251" s="70" t="s">
        <v>186</v>
      </c>
    </row>
    <row r="252" spans="2:19" x14ac:dyDescent="0.25">
      <c r="J252" s="70">
        <v>5</v>
      </c>
      <c r="K252" s="70">
        <f>C251</f>
        <v>5</v>
      </c>
      <c r="L252" s="70" t="e">
        <f>(C228^$C$16*(1/B6)^$C$17)/$D$251</f>
        <v>#DIV/0!</v>
      </c>
      <c r="M252" s="70" t="e">
        <f>(D228^$C$16*(1/C6)^$C$17)/$D$251</f>
        <v>#DIV/0!</v>
      </c>
      <c r="N252" s="70" t="e">
        <f>(E228^$C$16*(1/D6)^$C$17)/$D$251</f>
        <v>#DIV/0!</v>
      </c>
      <c r="O252" s="70" t="e">
        <f>(F228^$C$16*(1/E6)^$C$17)/$D$251</f>
        <v>#DIV/0!</v>
      </c>
      <c r="P252" s="95">
        <v>0</v>
      </c>
      <c r="Q252" t="e">
        <f>SUM(L252:N252)</f>
        <v>#DIV/0!</v>
      </c>
      <c r="S252" s="70" t="s">
        <v>256</v>
      </c>
    </row>
    <row r="255" spans="2:19" x14ac:dyDescent="0.25">
      <c r="J255" t="s">
        <v>165</v>
      </c>
    </row>
    <row r="256" spans="2:19" x14ac:dyDescent="0.25">
      <c r="J256" s="100" t="s">
        <v>160</v>
      </c>
    </row>
    <row r="257" spans="10:28" x14ac:dyDescent="0.25">
      <c r="J257" s="70" t="s">
        <v>156</v>
      </c>
      <c r="K257" s="70" t="s">
        <v>161</v>
      </c>
      <c r="L257" s="70">
        <v>1</v>
      </c>
      <c r="M257" s="70">
        <v>2</v>
      </c>
      <c r="N257" s="70">
        <v>3</v>
      </c>
      <c r="O257" s="70">
        <v>4</v>
      </c>
      <c r="P257" s="70">
        <v>5</v>
      </c>
      <c r="Q257" t="s">
        <v>163</v>
      </c>
    </row>
    <row r="258" spans="10:28" x14ac:dyDescent="0.25">
      <c r="J258" s="70">
        <v>1</v>
      </c>
      <c r="K258" s="78" t="str">
        <f>S248</f>
        <v>2,4</v>
      </c>
      <c r="L258" s="70" t="e">
        <f>(C227^$C$16*(1/B5)^$C$17)/$D$249</f>
        <v>#DIV/0!</v>
      </c>
      <c r="M258" s="95">
        <v>0</v>
      </c>
      <c r="N258" s="70" t="e">
        <f>(E227^$C$16*(1/D5)^$C$17)/$D$249</f>
        <v>#DIV/0!</v>
      </c>
      <c r="O258" s="95">
        <v>0</v>
      </c>
      <c r="P258" s="70" t="e">
        <f>(G227^$C$16*(1/F5)^$C$17)/$D$249</f>
        <v>#DIV/0!</v>
      </c>
      <c r="Q258" t="e">
        <f>SUM(L258)</f>
        <v>#DIV/0!</v>
      </c>
      <c r="S258" s="70" t="s">
        <v>222</v>
      </c>
    </row>
    <row r="259" spans="10:28" x14ac:dyDescent="0.25">
      <c r="J259" s="70">
        <v>2</v>
      </c>
      <c r="K259" s="78" t="str">
        <f>S249</f>
        <v>3,1</v>
      </c>
      <c r="L259" s="95">
        <v>0</v>
      </c>
      <c r="M259" s="70" t="e">
        <f>(D224^$C$16*(1/C2)^$C$17)/$D$250</f>
        <v>#DIV/0!</v>
      </c>
      <c r="N259" s="95">
        <v>0</v>
      </c>
      <c r="O259" s="70" t="e">
        <f>(F224^$C$16*(1/E2)^$C$17)/$D$250</f>
        <v>#DIV/0!</v>
      </c>
      <c r="P259" s="70" t="e">
        <f>(G224^$C$16*(1/F2)^$C$17)/$D$250</f>
        <v>#DIV/0!</v>
      </c>
      <c r="Q259" t="e">
        <f>SUM(L259:M259)</f>
        <v>#DIV/0!</v>
      </c>
      <c r="S259" s="70" t="s">
        <v>238</v>
      </c>
    </row>
    <row r="260" spans="10:28" x14ac:dyDescent="0.25">
      <c r="J260" s="70">
        <v>3</v>
      </c>
      <c r="K260" s="78" t="str">
        <f>S250</f>
        <v>4,3</v>
      </c>
      <c r="L260" s="95">
        <v>0</v>
      </c>
      <c r="M260" s="70" t="e">
        <f>(D226^$C$16*(1/C4)^$C$17)/$D$248</f>
        <v>#DIV/0!</v>
      </c>
      <c r="N260" s="95">
        <v>0</v>
      </c>
      <c r="O260" s="70" t="e">
        <f>(F226^$C$16*(1/E4)^$C$17)/$D$248</f>
        <v>#DIV/0!</v>
      </c>
      <c r="P260" s="70" t="e">
        <f>(G226^$C$16*(1/F4)^$C$17)/$D$248</f>
        <v>#DIV/0!</v>
      </c>
      <c r="Q260" t="e">
        <f>SUM(L260:M260)</f>
        <v>#DIV/0!</v>
      </c>
      <c r="S260" s="70" t="s">
        <v>257</v>
      </c>
    </row>
    <row r="261" spans="10:28" x14ac:dyDescent="0.25">
      <c r="J261" s="70">
        <v>4</v>
      </c>
      <c r="K261" s="78" t="str">
        <f>S251</f>
        <v>1,4</v>
      </c>
      <c r="L261" s="95">
        <v>0</v>
      </c>
      <c r="M261" s="70" t="e">
        <f>(D227^$C$16*(1/C5)^$C$17)/$D$249</f>
        <v>#DIV/0!</v>
      </c>
      <c r="N261" s="70" t="e">
        <f>(E227^$C$16*(1/D5)^$C$17)/$D$249</f>
        <v>#DIV/0!</v>
      </c>
      <c r="O261" s="95">
        <v>0</v>
      </c>
      <c r="P261" s="70" t="e">
        <f>(G227^$C$16*(1/F5)^$C$17)/$D$249</f>
        <v>#DIV/0!</v>
      </c>
      <c r="Q261" t="e">
        <f>SUM(L261:N261)</f>
        <v>#DIV/0!</v>
      </c>
      <c r="S261" s="70" t="s">
        <v>246</v>
      </c>
    </row>
    <row r="262" spans="10:28" x14ac:dyDescent="0.25">
      <c r="J262" s="70">
        <v>5</v>
      </c>
      <c r="K262" s="78" t="str">
        <f>S252</f>
        <v>5,3</v>
      </c>
      <c r="L262" s="70" t="e">
        <f>(C226^$C$16*(1/B4)^$C$17)/$D$248</f>
        <v>#DIV/0!</v>
      </c>
      <c r="M262" s="70" t="e">
        <f>(D226^$C$16*(1/C4)^$C$17)/$D$248</f>
        <v>#DIV/0!</v>
      </c>
      <c r="N262" s="95">
        <v>0</v>
      </c>
      <c r="O262" s="70" t="e">
        <f>(F226^$C$16*(1/E4)^$C$17)/$D$248</f>
        <v>#DIV/0!</v>
      </c>
      <c r="P262" s="95">
        <v>0</v>
      </c>
      <c r="Q262" t="e">
        <f>SUM(L262:M262)</f>
        <v>#DIV/0!</v>
      </c>
      <c r="S262" s="70" t="s">
        <v>258</v>
      </c>
    </row>
    <row r="265" spans="10:28" x14ac:dyDescent="0.25">
      <c r="J265" t="s">
        <v>168</v>
      </c>
    </row>
    <row r="266" spans="10:28" x14ac:dyDescent="0.25">
      <c r="J266" s="100" t="s">
        <v>160</v>
      </c>
    </row>
    <row r="267" spans="10:28" x14ac:dyDescent="0.25">
      <c r="J267" s="70" t="s">
        <v>156</v>
      </c>
      <c r="K267" s="70" t="s">
        <v>161</v>
      </c>
      <c r="L267" s="70">
        <v>1</v>
      </c>
      <c r="M267" s="70">
        <v>2</v>
      </c>
      <c r="N267" s="70">
        <v>3</v>
      </c>
      <c r="O267" s="70">
        <v>4</v>
      </c>
      <c r="P267" s="70">
        <v>5</v>
      </c>
      <c r="Q267" t="s">
        <v>163</v>
      </c>
      <c r="V267" s="70" t="s">
        <v>162</v>
      </c>
      <c r="W267" s="70"/>
      <c r="X267" s="70" t="s">
        <v>164</v>
      </c>
      <c r="Y267" s="70" t="s">
        <v>165</v>
      </c>
      <c r="Z267" s="70" t="s">
        <v>168</v>
      </c>
      <c r="AA267" s="70" t="s">
        <v>169</v>
      </c>
      <c r="AB267" s="70" t="s">
        <v>308</v>
      </c>
    </row>
    <row r="268" spans="10:28" x14ac:dyDescent="0.25">
      <c r="J268" s="70">
        <v>1</v>
      </c>
      <c r="K268" s="78" t="str">
        <f>S258</f>
        <v>2,4,1</v>
      </c>
      <c r="L268" s="95">
        <v>0</v>
      </c>
      <c r="M268" s="95">
        <v>0</v>
      </c>
      <c r="N268" s="70" t="e">
        <f>(E224^$C$16*(1/D2)^$C$17)/$D$250</f>
        <v>#DIV/0!</v>
      </c>
      <c r="O268" s="95">
        <v>0</v>
      </c>
      <c r="P268" s="70" t="e">
        <f>(G224^$C$16*(1/F2)^$C$17)/$D$250</f>
        <v>#DIV/0!</v>
      </c>
      <c r="Q268" t="e">
        <f>SUM(L268:N268)</f>
        <v>#DIV/0!</v>
      </c>
      <c r="S268" s="70" t="s">
        <v>259</v>
      </c>
      <c r="V268" s="70">
        <v>1</v>
      </c>
      <c r="W268" s="70">
        <f ca="1">RAND()</f>
        <v>0.82062154156872147</v>
      </c>
      <c r="X268" s="70">
        <v>0.55243239176236236</v>
      </c>
      <c r="Y268" s="70">
        <v>0.33773739765911825</v>
      </c>
      <c r="Z268" s="70">
        <v>0.17228130009162745</v>
      </c>
      <c r="AA268" s="70">
        <v>0.46038291405378895</v>
      </c>
      <c r="AB268" s="70">
        <v>0.94084118926855453</v>
      </c>
    </row>
    <row r="269" spans="10:28" x14ac:dyDescent="0.25">
      <c r="J269" s="70">
        <v>2</v>
      </c>
      <c r="K269" s="78" t="str">
        <f>S259</f>
        <v>3,1,2</v>
      </c>
      <c r="L269" s="95">
        <v>0</v>
      </c>
      <c r="M269" s="95">
        <v>0</v>
      </c>
      <c r="N269" s="95">
        <v>0</v>
      </c>
      <c r="O269" s="70" t="e">
        <f>(F225^$C$16*(1/E3)^$C$17)/$D$247</f>
        <v>#DIV/0!</v>
      </c>
      <c r="P269" s="70" t="e">
        <f>(G225^$C$16*(1/F3)^$C$17)/$D$247</f>
        <v>#DIV/0!</v>
      </c>
      <c r="Q269" t="e">
        <f>SUM(L269:P269)</f>
        <v>#DIV/0!</v>
      </c>
      <c r="S269" s="70" t="s">
        <v>260</v>
      </c>
      <c r="V269" s="70">
        <v>2</v>
      </c>
      <c r="W269" s="70">
        <f ca="1">RAND()</f>
        <v>8.6157781356727692E-2</v>
      </c>
      <c r="X269" s="70">
        <v>0.24693839960082309</v>
      </c>
      <c r="Y269" s="70">
        <v>0.32477033999255167</v>
      </c>
      <c r="Z269" s="70">
        <v>0.92883867917901186</v>
      </c>
      <c r="AA269" s="70">
        <v>0.88787001481723871</v>
      </c>
      <c r="AB269" s="70">
        <v>0.31513908720173645</v>
      </c>
    </row>
    <row r="270" spans="10:28" x14ac:dyDescent="0.25">
      <c r="J270" s="70">
        <v>3</v>
      </c>
      <c r="K270" s="78" t="str">
        <f>S260</f>
        <v>4,3,2</v>
      </c>
      <c r="L270" s="70" t="e">
        <f>(C225^$C$16*(1/B3)^$C$17)/$D$247</f>
        <v>#DIV/0!</v>
      </c>
      <c r="M270" s="95">
        <v>0</v>
      </c>
      <c r="N270" s="95">
        <v>0</v>
      </c>
      <c r="O270" s="95">
        <v>0</v>
      </c>
      <c r="P270" s="70" t="e">
        <f>(G225^$C$16*(1/F3)^$C$17)/$D$247</f>
        <v>#DIV/0!</v>
      </c>
      <c r="Q270" t="e">
        <f>SUM(L270)</f>
        <v>#DIV/0!</v>
      </c>
      <c r="S270" s="70" t="s">
        <v>261</v>
      </c>
      <c r="V270" s="70">
        <v>3</v>
      </c>
      <c r="W270" s="70">
        <f ca="1">RAND()</f>
        <v>0.65259771490048868</v>
      </c>
      <c r="X270" s="70">
        <v>0.80043894199458421</v>
      </c>
      <c r="Y270" s="70">
        <v>0.22567185708125881</v>
      </c>
      <c r="Z270" s="70">
        <v>0.69477023238280677</v>
      </c>
      <c r="AA270" s="70">
        <v>0.11264829832057532</v>
      </c>
      <c r="AB270" s="70">
        <v>0.25111643418119356</v>
      </c>
    </row>
    <row r="271" spans="10:28" x14ac:dyDescent="0.25">
      <c r="J271" s="70">
        <v>4</v>
      </c>
      <c r="K271" s="78" t="str">
        <f>S261</f>
        <v>1,4,3</v>
      </c>
      <c r="L271" s="95">
        <v>0</v>
      </c>
      <c r="M271" s="70" t="e">
        <f>(D226^$C$16*(1/C4)^$C$17)/$D$248</f>
        <v>#DIV/0!</v>
      </c>
      <c r="N271" s="95">
        <v>0</v>
      </c>
      <c r="O271" s="95">
        <v>0</v>
      </c>
      <c r="P271" s="70" t="e">
        <f>(G226^$C$16*(1/F4)^$C$17)/$D$248</f>
        <v>#DIV/0!</v>
      </c>
      <c r="Q271" t="e">
        <f>SUM(L271:P271)</f>
        <v>#DIV/0!</v>
      </c>
      <c r="S271" s="70" t="s">
        <v>248</v>
      </c>
      <c r="V271" s="70">
        <v>4</v>
      </c>
      <c r="W271" s="70">
        <f ca="1">RAND()</f>
        <v>0.85831226378558256</v>
      </c>
      <c r="X271" s="70">
        <v>0.85367688387103124</v>
      </c>
      <c r="Y271" s="70">
        <v>0.60639946522370403</v>
      </c>
      <c r="Z271" s="70">
        <v>0.77687350541837996</v>
      </c>
      <c r="AA271" s="70">
        <v>0.16680373805624849</v>
      </c>
      <c r="AB271" s="70">
        <v>0.97807113346712793</v>
      </c>
    </row>
    <row r="272" spans="10:28" x14ac:dyDescent="0.25">
      <c r="J272" s="70">
        <v>5</v>
      </c>
      <c r="K272" s="78" t="str">
        <f>S262</f>
        <v>5,3,2</v>
      </c>
      <c r="L272" s="70" t="e">
        <f>(C225^$C$16*(1/B3)^$C$17)/$D$247</f>
        <v>#DIV/0!</v>
      </c>
      <c r="M272" s="95">
        <v>0</v>
      </c>
      <c r="N272" s="95">
        <v>0</v>
      </c>
      <c r="O272" s="70" t="e">
        <f>(F225^$C$16*(1/E3)^$C$17)/$D$247</f>
        <v>#DIV/0!</v>
      </c>
      <c r="P272" s="95">
        <v>0</v>
      </c>
      <c r="Q272" t="e">
        <f>SUM(L272)</f>
        <v>#DIV/0!</v>
      </c>
      <c r="S272" s="70" t="s">
        <v>262</v>
      </c>
      <c r="V272" s="70">
        <v>5</v>
      </c>
      <c r="W272" s="70">
        <f ca="1">RAND()</f>
        <v>8.8236860762378466E-2</v>
      </c>
      <c r="X272" s="70">
        <v>0.95412815277823593</v>
      </c>
      <c r="Y272" s="70">
        <v>0.82387607880028713</v>
      </c>
      <c r="Z272" s="70">
        <v>0.29898772608149737</v>
      </c>
      <c r="AA272" s="70">
        <v>0.83705475091664605</v>
      </c>
      <c r="AB272" s="70">
        <v>0.96230921572127903</v>
      </c>
    </row>
    <row r="275" spans="2:31" x14ac:dyDescent="0.25">
      <c r="J275" t="s">
        <v>169</v>
      </c>
      <c r="V275" t="s">
        <v>308</v>
      </c>
    </row>
    <row r="276" spans="2:31" x14ac:dyDescent="0.25">
      <c r="J276" s="100" t="s">
        <v>160</v>
      </c>
      <c r="V276" s="100" t="s">
        <v>160</v>
      </c>
    </row>
    <row r="277" spans="2:31" x14ac:dyDescent="0.25">
      <c r="J277" s="70" t="s">
        <v>156</v>
      </c>
      <c r="K277" s="70" t="s">
        <v>161</v>
      </c>
      <c r="L277" s="70">
        <v>1</v>
      </c>
      <c r="M277" s="70">
        <v>2</v>
      </c>
      <c r="N277" s="70">
        <v>3</v>
      </c>
      <c r="O277" s="70">
        <v>4</v>
      </c>
      <c r="P277" s="70">
        <v>5</v>
      </c>
      <c r="Q277" t="s">
        <v>163</v>
      </c>
      <c r="V277" s="70" t="s">
        <v>156</v>
      </c>
      <c r="W277" s="70" t="s">
        <v>161</v>
      </c>
      <c r="X277" s="70">
        <v>1</v>
      </c>
      <c r="Y277" s="70">
        <v>2</v>
      </c>
      <c r="Z277" s="70">
        <v>3</v>
      </c>
      <c r="AA277" s="70">
        <v>4</v>
      </c>
      <c r="AB277" s="70">
        <v>5</v>
      </c>
      <c r="AC277" t="s">
        <v>163</v>
      </c>
    </row>
    <row r="278" spans="2:31" x14ac:dyDescent="0.25">
      <c r="J278" s="70">
        <v>1</v>
      </c>
      <c r="K278" s="78" t="str">
        <f>S268</f>
        <v>2,4,1,3</v>
      </c>
      <c r="L278" s="95">
        <v>0</v>
      </c>
      <c r="M278" s="95">
        <v>0</v>
      </c>
      <c r="N278" s="95">
        <v>0</v>
      </c>
      <c r="O278" s="95">
        <v>0</v>
      </c>
      <c r="P278" s="96" t="e">
        <f>(G226^$C$16*(1/F4)^$C$17)/$D$248</f>
        <v>#DIV/0!</v>
      </c>
      <c r="Q278" t="e">
        <f>SUM(L278:P278)</f>
        <v>#DIV/0!</v>
      </c>
      <c r="S278" s="70" t="s">
        <v>263</v>
      </c>
      <c r="T278" t="s">
        <v>330</v>
      </c>
      <c r="V278" s="70">
        <v>1</v>
      </c>
      <c r="W278" s="78" t="str">
        <f>S278</f>
        <v>2,4,1,3,5</v>
      </c>
      <c r="X278" s="95">
        <v>0</v>
      </c>
      <c r="Y278" s="96" t="e">
        <f>(D228^$C$16*(1/C6)^$C$17)/$D$251</f>
        <v>#DIV/0!</v>
      </c>
      <c r="Z278" s="95">
        <v>0</v>
      </c>
      <c r="AA278" s="95">
        <v>0</v>
      </c>
      <c r="AC278" t="e">
        <f>SUM(X278:AA278)</f>
        <v>#DIV/0!</v>
      </c>
      <c r="AE278" s="70" t="s">
        <v>263</v>
      </c>
    </row>
    <row r="279" spans="2:31" x14ac:dyDescent="0.25">
      <c r="J279" s="70">
        <v>2</v>
      </c>
      <c r="K279" s="78" t="str">
        <f>S269</f>
        <v>3,1,2,5</v>
      </c>
      <c r="L279" s="95">
        <v>0</v>
      </c>
      <c r="M279" s="95">
        <v>0</v>
      </c>
      <c r="N279" s="95">
        <v>0</v>
      </c>
      <c r="O279" s="96" t="e">
        <f>(F228^$C$16*(1/E6)^$C$17)/$D$251</f>
        <v>#DIV/0!</v>
      </c>
      <c r="P279" s="95">
        <v>0</v>
      </c>
      <c r="Q279" t="e">
        <f>SUM(L279:O279)</f>
        <v>#DIV/0!</v>
      </c>
      <c r="S279" s="70" t="s">
        <v>264</v>
      </c>
      <c r="T279" t="s">
        <v>331</v>
      </c>
      <c r="V279" s="70">
        <v>2</v>
      </c>
      <c r="W279" s="78" t="str">
        <f t="shared" ref="W279:W282" si="17">S279</f>
        <v>3,1,2,5,4</v>
      </c>
      <c r="X279" s="95">
        <v>0</v>
      </c>
      <c r="Y279" s="95">
        <v>0</v>
      </c>
      <c r="Z279" s="96" t="e">
        <f>(E227^$C$16*(1/D5)^$C$17)/$D$249</f>
        <v>#DIV/0!</v>
      </c>
      <c r="AB279" s="95">
        <v>0</v>
      </c>
      <c r="AC279" t="e">
        <f>SUM(X279:Z279)</f>
        <v>#DIV/0!</v>
      </c>
      <c r="AE279" s="70" t="s">
        <v>264</v>
      </c>
    </row>
    <row r="280" spans="2:31" x14ac:dyDescent="0.25">
      <c r="J280" s="70">
        <v>3</v>
      </c>
      <c r="K280" s="78" t="str">
        <f>S270</f>
        <v>4,3,2,1</v>
      </c>
      <c r="L280" s="95">
        <v>0</v>
      </c>
      <c r="M280" s="95">
        <v>0</v>
      </c>
      <c r="N280" s="95">
        <v>0</v>
      </c>
      <c r="O280" s="95">
        <v>0</v>
      </c>
      <c r="P280" s="96" t="e">
        <f>(G224^$C$16*(1/F2)^$C$17)/$D$250</f>
        <v>#DIV/0!</v>
      </c>
      <c r="Q280" t="e">
        <f>SUM(L280:P280)</f>
        <v>#DIV/0!</v>
      </c>
      <c r="S280" s="70" t="s">
        <v>265</v>
      </c>
      <c r="T280" t="s">
        <v>332</v>
      </c>
      <c r="V280" s="70">
        <v>3</v>
      </c>
      <c r="W280" s="78" t="str">
        <f t="shared" si="17"/>
        <v>4,3,2,1,5</v>
      </c>
      <c r="X280" s="95">
        <v>0</v>
      </c>
      <c r="Y280" s="95">
        <v>0</v>
      </c>
      <c r="Z280" s="95">
        <v>0</v>
      </c>
      <c r="AA280" s="96" t="e">
        <f>(F228^$C$16*(1/E2)^$C$17)/$D$251</f>
        <v>#DIV/0!</v>
      </c>
      <c r="AC280" t="e">
        <f>SUM(X280:AA280)</f>
        <v>#DIV/0!</v>
      </c>
      <c r="AE280" s="70" t="s">
        <v>265</v>
      </c>
    </row>
    <row r="281" spans="2:31" x14ac:dyDescent="0.25">
      <c r="J281" s="70">
        <v>4</v>
      </c>
      <c r="K281" s="78" t="str">
        <f>S271</f>
        <v>1,4,3,5</v>
      </c>
      <c r="L281" s="95">
        <v>0</v>
      </c>
      <c r="M281" s="96" t="e">
        <f>(D228^$C$16*(1/C6)^$C$17)/$D$251</f>
        <v>#DIV/0!</v>
      </c>
      <c r="N281" s="95">
        <v>0</v>
      </c>
      <c r="O281" s="95">
        <v>0</v>
      </c>
      <c r="P281" s="95">
        <v>0</v>
      </c>
      <c r="Q281" t="e">
        <f>SUM(L281:M281)</f>
        <v>#DIV/0!</v>
      </c>
      <c r="S281" s="70" t="s">
        <v>252</v>
      </c>
      <c r="T281" t="s">
        <v>326</v>
      </c>
      <c r="V281" s="70">
        <v>4</v>
      </c>
      <c r="W281" s="78" t="str">
        <f t="shared" si="17"/>
        <v>1,4,3,5,2</v>
      </c>
      <c r="X281" s="96" t="e">
        <f>(C225^$C$16*(1/B3)^$C$17)/$D$247</f>
        <v>#DIV/0!</v>
      </c>
      <c r="Z281" s="95">
        <v>0</v>
      </c>
      <c r="AA281" s="95">
        <v>0</v>
      </c>
      <c r="AB281" s="95">
        <v>0</v>
      </c>
      <c r="AC281" t="e">
        <f>SUM(X281:X281)</f>
        <v>#DIV/0!</v>
      </c>
      <c r="AE281" s="70" t="s">
        <v>252</v>
      </c>
    </row>
    <row r="282" spans="2:31" x14ac:dyDescent="0.25">
      <c r="J282" s="70">
        <v>5</v>
      </c>
      <c r="K282" s="78" t="str">
        <f>S272</f>
        <v>5,3,2,1</v>
      </c>
      <c r="L282" s="95">
        <v>0</v>
      </c>
      <c r="M282" s="95">
        <v>0</v>
      </c>
      <c r="N282" s="95">
        <v>0</v>
      </c>
      <c r="O282" s="96" t="e">
        <f>(F224^$C$16*(1/E2)^$C$17)/$D$250</f>
        <v>#DIV/0!</v>
      </c>
      <c r="P282" s="95">
        <v>0</v>
      </c>
      <c r="Q282" t="e">
        <f>SUM(L282:O282)</f>
        <v>#DIV/0!</v>
      </c>
      <c r="S282" s="70" t="s">
        <v>266</v>
      </c>
      <c r="T282" t="s">
        <v>333</v>
      </c>
      <c r="V282" s="70">
        <v>5</v>
      </c>
      <c r="W282" s="78" t="str">
        <f t="shared" si="17"/>
        <v>5,3,2,1,4</v>
      </c>
      <c r="X282" s="95">
        <v>0</v>
      </c>
      <c r="Y282" s="95">
        <v>0</v>
      </c>
      <c r="Z282" s="95">
        <v>0</v>
      </c>
      <c r="AB282" s="96" t="e">
        <f>(G227^$C$16*(1/F5)^$C$17)/$D$249</f>
        <v>#DIV/0!</v>
      </c>
      <c r="AC282" t="e">
        <f>SUM(X282:AB282)</f>
        <v>#DIV/0!</v>
      </c>
      <c r="AE282" s="70" t="s">
        <v>266</v>
      </c>
    </row>
    <row r="285" spans="2:31" x14ac:dyDescent="0.25">
      <c r="B285" s="100" t="s">
        <v>183</v>
      </c>
    </row>
    <row r="286" spans="2:31" x14ac:dyDescent="0.25">
      <c r="B286" t="s">
        <v>156</v>
      </c>
      <c r="C286" t="s">
        <v>184</v>
      </c>
    </row>
    <row r="287" spans="2:31" x14ac:dyDescent="0.25">
      <c r="B287" s="70">
        <v>1</v>
      </c>
      <c r="C287" s="96" t="str">
        <f>T278</f>
        <v>2,4,1,3,5,2</v>
      </c>
      <c r="D287" s="96">
        <f>E3+B5+D2+F4+C6</f>
        <v>46</v>
      </c>
    </row>
    <row r="288" spans="2:31" x14ac:dyDescent="0.25">
      <c r="B288" s="95">
        <v>2</v>
      </c>
      <c r="C288" s="95" t="str">
        <f>T279</f>
        <v>3,1,2,5,4,3</v>
      </c>
      <c r="D288" s="95">
        <f>B4+C2+F3+E6+D5</f>
        <v>43</v>
      </c>
    </row>
    <row r="289" spans="1:27" x14ac:dyDescent="0.25">
      <c r="B289" s="70">
        <v>3</v>
      </c>
      <c r="C289" s="96" t="str">
        <f>T280</f>
        <v>4,3,2,1,5,4</v>
      </c>
      <c r="D289" s="96">
        <f>D5+C4+B3+F2+E6</f>
        <v>39</v>
      </c>
    </row>
    <row r="290" spans="1:27" x14ac:dyDescent="0.25">
      <c r="B290" s="70">
        <v>4</v>
      </c>
      <c r="C290" s="96" t="str">
        <f>T281</f>
        <v>1,4,3,5,2,1</v>
      </c>
      <c r="D290" s="96">
        <f>E2+D5+F4+C6+B3</f>
        <v>37</v>
      </c>
    </row>
    <row r="291" spans="1:27" x14ac:dyDescent="0.25">
      <c r="B291" s="70">
        <v>5</v>
      </c>
      <c r="C291" s="96" t="str">
        <f>T282</f>
        <v>5,3,2,1,4,5</v>
      </c>
      <c r="D291" s="96">
        <f>D6+C4+B3+E2+F5</f>
        <v>36</v>
      </c>
    </row>
    <row r="295" spans="1:27" x14ac:dyDescent="0.25">
      <c r="B295" s="100" t="s">
        <v>145</v>
      </c>
    </row>
    <row r="296" spans="1:27" x14ac:dyDescent="0.25">
      <c r="L296" s="94" t="s">
        <v>4</v>
      </c>
      <c r="M296" s="94" t="s">
        <v>235</v>
      </c>
      <c r="N296" s="94" t="s">
        <v>163</v>
      </c>
      <c r="O296" s="94" t="s">
        <v>150</v>
      </c>
    </row>
    <row r="297" spans="1:27" x14ac:dyDescent="0.25">
      <c r="L297" s="107" t="s">
        <v>152</v>
      </c>
      <c r="M297" s="70">
        <f>1/D288</f>
        <v>2.3255813953488372E-2</v>
      </c>
      <c r="N297" s="107">
        <f>SUM(M297:M300)</f>
        <v>0.10370164439931881</v>
      </c>
      <c r="O297" s="107">
        <f>B301+N297</f>
        <v>0.18454970508050489</v>
      </c>
    </row>
    <row r="298" spans="1:27" x14ac:dyDescent="0.25">
      <c r="L298" s="107"/>
      <c r="M298" s="70">
        <f>1/D289</f>
        <v>2.564102564102564E-2</v>
      </c>
      <c r="N298" s="107"/>
      <c r="O298" s="107"/>
    </row>
    <row r="299" spans="1:27" x14ac:dyDescent="0.25">
      <c r="L299" s="70"/>
      <c r="M299" s="70">
        <f>1/D291</f>
        <v>2.7777777777777776E-2</v>
      </c>
      <c r="N299" s="70"/>
      <c r="O299" s="70"/>
    </row>
    <row r="300" spans="1:27" x14ac:dyDescent="0.25">
      <c r="A300" s="102" t="s">
        <v>234</v>
      </c>
      <c r="B300" t="s">
        <v>152</v>
      </c>
      <c r="C300" t="s">
        <v>185</v>
      </c>
      <c r="D300" t="s">
        <v>186</v>
      </c>
      <c r="E300" t="s">
        <v>187</v>
      </c>
      <c r="F300" t="s">
        <v>153</v>
      </c>
      <c r="G300" t="s">
        <v>188</v>
      </c>
      <c r="H300" t="s">
        <v>189</v>
      </c>
      <c r="I300" t="s">
        <v>190</v>
      </c>
      <c r="J300" t="s">
        <v>191</v>
      </c>
      <c r="K300" t="s">
        <v>192</v>
      </c>
      <c r="M300" s="70">
        <f>1/D290</f>
        <v>2.7027027027027029E-2</v>
      </c>
    </row>
    <row r="301" spans="1:27" x14ac:dyDescent="0.25">
      <c r="B301">
        <f>(1-$C$14)*D224</f>
        <v>8.0848060681186093E-2</v>
      </c>
      <c r="C301">
        <f>(1-$C$14)*E224</f>
        <v>4.3837473508023278E-2</v>
      </c>
      <c r="D301">
        <f>(1-$C$14)*F224</f>
        <v>8.5022604811607366E-2</v>
      </c>
      <c r="E301">
        <f>(1-$C$14)*G224</f>
        <v>2.2466608594657374E-2</v>
      </c>
      <c r="F301">
        <f>(1-$C$14)*E225</f>
        <v>3.9723389355742295E-2</v>
      </c>
      <c r="G301">
        <f>(1-$C$14)*F225</f>
        <v>5.8476823292179708E-2</v>
      </c>
      <c r="H301">
        <f>(1-$C$14)*G225</f>
        <v>5.7224059246303943E-2</v>
      </c>
      <c r="I301">
        <f>(1-$C$14)*F226</f>
        <v>7.2631855637779727E-2</v>
      </c>
      <c r="J301">
        <f t="shared" ref="J301" si="18">(1-$C$14)*G226</f>
        <v>7.0216804442679304E-2</v>
      </c>
      <c r="K301">
        <f>(1-$C$14)*G227</f>
        <v>1.6230620155038761E-2</v>
      </c>
      <c r="L301" s="107" t="s">
        <v>185</v>
      </c>
      <c r="M301" s="96">
        <f>1/D287</f>
        <v>2.1739130434782608E-2</v>
      </c>
      <c r="N301" s="107">
        <f>SUM(M301:M302)</f>
        <v>4.499494438827098E-2</v>
      </c>
      <c r="O301" s="107">
        <f>C301+N301</f>
        <v>8.8832417896294258E-2</v>
      </c>
    </row>
    <row r="302" spans="1:27" x14ac:dyDescent="0.25">
      <c r="B302" s="104"/>
      <c r="C302" s="101"/>
      <c r="D302" s="104"/>
      <c r="E302" s="104"/>
      <c r="L302" s="107"/>
      <c r="M302" s="96">
        <f>1/D288</f>
        <v>2.3255813953488372E-2</v>
      </c>
      <c r="N302" s="107"/>
      <c r="O302" s="107"/>
      <c r="R302" t="s">
        <v>151</v>
      </c>
      <c r="Z302" s="38"/>
    </row>
    <row r="303" spans="1:27" x14ac:dyDescent="0.25">
      <c r="B303" s="104"/>
      <c r="C303" s="101"/>
      <c r="D303" s="104"/>
      <c r="E303" s="104"/>
      <c r="L303" s="107" t="s">
        <v>186</v>
      </c>
      <c r="M303" s="96">
        <f>1/D287</f>
        <v>2.1739130434782608E-2</v>
      </c>
      <c r="N303" s="107">
        <f>SUM(M303:M305)</f>
        <v>7.6543935239587413E-2</v>
      </c>
      <c r="O303" s="107">
        <f>D301+N303</f>
        <v>0.16156654005119478</v>
      </c>
      <c r="Q303" s="54"/>
      <c r="R303" s="54">
        <v>1</v>
      </c>
      <c r="S303" s="54">
        <v>2</v>
      </c>
      <c r="T303" s="54">
        <v>3</v>
      </c>
      <c r="U303" s="54">
        <v>4</v>
      </c>
      <c r="V303" s="54">
        <v>5</v>
      </c>
      <c r="X303" s="70">
        <v>1</v>
      </c>
      <c r="Y303" s="96" t="str">
        <f>S278</f>
        <v>2,4,1,3,5</v>
      </c>
      <c r="Z303" s="96">
        <f>D287</f>
        <v>46</v>
      </c>
      <c r="AA303">
        <f>U305+R307+V304+T308</f>
        <v>0.43665086769610678</v>
      </c>
    </row>
    <row r="304" spans="1:27" x14ac:dyDescent="0.25">
      <c r="B304" s="104"/>
      <c r="C304" s="101"/>
      <c r="D304" s="104"/>
      <c r="E304" s="104"/>
      <c r="L304" s="107"/>
      <c r="M304" s="96">
        <f>1/D290</f>
        <v>2.7027027027027029E-2</v>
      </c>
      <c r="N304" s="107"/>
      <c r="O304" s="107"/>
      <c r="Q304" s="54">
        <v>1</v>
      </c>
      <c r="R304" s="54">
        <v>0</v>
      </c>
      <c r="S304" s="54">
        <f>O297</f>
        <v>0.18454970508050489</v>
      </c>
      <c r="T304" s="54">
        <f>O301</f>
        <v>8.8832417896294258E-2</v>
      </c>
      <c r="U304" s="54">
        <f>O303</f>
        <v>0.16156654005119478</v>
      </c>
      <c r="V304" s="54">
        <f>O306</f>
        <v>4.8107634235683011E-2</v>
      </c>
      <c r="X304" s="70">
        <v>2</v>
      </c>
      <c r="Y304" s="96" t="str">
        <f>S279</f>
        <v>3,1,2,5,4</v>
      </c>
      <c r="Z304" s="96">
        <f>D288</f>
        <v>43</v>
      </c>
      <c r="AA304">
        <f>T304+U306+V307+S308</f>
        <v>0.45953940834454754</v>
      </c>
    </row>
    <row r="305" spans="2:27" x14ac:dyDescent="0.25">
      <c r="B305" s="141"/>
      <c r="C305" s="101"/>
      <c r="D305" s="101"/>
      <c r="E305" s="101"/>
      <c r="L305" s="107"/>
      <c r="M305" s="96">
        <f>1/D291</f>
        <v>2.7777777777777776E-2</v>
      </c>
      <c r="N305" s="107"/>
      <c r="O305" s="107"/>
      <c r="Q305" s="54">
        <v>2</v>
      </c>
      <c r="R305" s="54">
        <f>O297</f>
        <v>0.18454970508050489</v>
      </c>
      <c r="S305" s="54">
        <v>0</v>
      </c>
      <c r="T305" s="54">
        <f>O307</f>
        <v>9.3142192774545718E-2</v>
      </c>
      <c r="U305" s="54">
        <f>O309</f>
        <v>8.0215953726962316E-2</v>
      </c>
      <c r="V305" s="54">
        <f>O310</f>
        <v>0.12924603066160195</v>
      </c>
      <c r="X305" s="70">
        <v>3</v>
      </c>
      <c r="Y305" s="96" t="str">
        <f>S280</f>
        <v>4,3,2,1,5</v>
      </c>
      <c r="Z305" s="96">
        <f>D289</f>
        <v>39</v>
      </c>
      <c r="AA305">
        <f>S307+R305+V304+T308</f>
        <v>0.45963403272541697</v>
      </c>
    </row>
    <row r="306" spans="2:27" x14ac:dyDescent="0.25">
      <c r="B306" s="104"/>
      <c r="C306" s="101"/>
      <c r="D306" s="106"/>
      <c r="E306" s="104"/>
      <c r="L306" s="107" t="s">
        <v>187</v>
      </c>
      <c r="M306" s="96">
        <f>1/D289</f>
        <v>2.564102564102564E-2</v>
      </c>
      <c r="N306" s="108">
        <f>SUM(M306:M306)</f>
        <v>2.564102564102564E-2</v>
      </c>
      <c r="O306" s="107">
        <f>E301+N306</f>
        <v>4.8107634235683011E-2</v>
      </c>
      <c r="Q306" s="54">
        <v>3</v>
      </c>
      <c r="R306" s="54">
        <f>O301</f>
        <v>8.8832417896294258E-2</v>
      </c>
      <c r="S306" s="54">
        <f>O307</f>
        <v>9.3142192774545718E-2</v>
      </c>
      <c r="T306" s="54">
        <v>0</v>
      </c>
      <c r="U306" s="54">
        <f>O313</f>
        <v>0.14855572225932079</v>
      </c>
      <c r="V306" s="54">
        <f>O316</f>
        <v>0.14676073968226672</v>
      </c>
      <c r="X306" s="70">
        <v>4</v>
      </c>
      <c r="Y306" s="96" t="str">
        <f>S281</f>
        <v>1,4,3,5,2</v>
      </c>
      <c r="Z306" s="96">
        <f>D290</f>
        <v>37</v>
      </c>
      <c r="AA306">
        <f>R308+U304+S307+T305</f>
        <v>0.38303232078838584</v>
      </c>
    </row>
    <row r="307" spans="2:27" x14ac:dyDescent="0.25">
      <c r="B307" s="104"/>
      <c r="C307" s="101"/>
      <c r="D307" s="106"/>
      <c r="E307" s="104"/>
      <c r="L307" s="107" t="s">
        <v>153</v>
      </c>
      <c r="M307" s="96">
        <f>1/D289</f>
        <v>2.564102564102564E-2</v>
      </c>
      <c r="N307" s="108">
        <f>SUM(M307:M308)</f>
        <v>5.3418803418803416E-2</v>
      </c>
      <c r="O307" s="107">
        <f>F301+N307</f>
        <v>9.3142192774545718E-2</v>
      </c>
      <c r="Q307" s="54">
        <v>4</v>
      </c>
      <c r="R307" s="54">
        <f>O303</f>
        <v>0.16156654005119478</v>
      </c>
      <c r="S307" s="54">
        <f>O309</f>
        <v>8.0215953726962316E-2</v>
      </c>
      <c r="T307" s="54">
        <f>O313</f>
        <v>0.14855572225932079</v>
      </c>
      <c r="U307" s="54">
        <v>0</v>
      </c>
      <c r="V307" s="54">
        <f>O319</f>
        <v>9.2905237527330542E-2</v>
      </c>
      <c r="X307" s="70">
        <v>5</v>
      </c>
      <c r="Y307" s="96" t="str">
        <f>S282</f>
        <v>5,3,2,1,4</v>
      </c>
      <c r="Z307" s="96">
        <f>D291</f>
        <v>36</v>
      </c>
      <c r="AA307">
        <f>R306+U304+V307+S308</f>
        <v>0.4725502261364215</v>
      </c>
    </row>
    <row r="308" spans="2:27" x14ac:dyDescent="0.25">
      <c r="B308" s="104"/>
      <c r="C308" s="101"/>
      <c r="D308" s="106"/>
      <c r="E308" s="104"/>
      <c r="L308" s="70"/>
      <c r="M308" s="96">
        <f>1/D291</f>
        <v>2.7777777777777776E-2</v>
      </c>
      <c r="N308" s="70"/>
      <c r="O308" s="70"/>
      <c r="Q308" s="54">
        <v>5</v>
      </c>
      <c r="R308" s="54">
        <f>O306</f>
        <v>4.8107634235683011E-2</v>
      </c>
      <c r="S308" s="54">
        <f>O310</f>
        <v>0.12924603066160195</v>
      </c>
      <c r="T308" s="54">
        <f>O316</f>
        <v>0.14676073968226672</v>
      </c>
      <c r="U308" s="54">
        <f>O319</f>
        <v>9.2905237527330542E-2</v>
      </c>
      <c r="V308" s="54">
        <v>0</v>
      </c>
      <c r="Z308" s="38"/>
    </row>
    <row r="309" spans="2:27" x14ac:dyDescent="0.25">
      <c r="B309" s="104"/>
      <c r="C309" s="101"/>
      <c r="D309" s="106"/>
      <c r="E309" s="104"/>
      <c r="L309" s="107" t="s">
        <v>188</v>
      </c>
      <c r="M309" s="96">
        <f>1/D287</f>
        <v>2.1739130434782608E-2</v>
      </c>
      <c r="N309" s="108">
        <f>SUM(M309:M309)</f>
        <v>2.1739130434782608E-2</v>
      </c>
      <c r="O309" s="107">
        <f>G301+N309</f>
        <v>8.0215953726962316E-2</v>
      </c>
    </row>
    <row r="310" spans="2:27" x14ac:dyDescent="0.25">
      <c r="B310" s="104"/>
      <c r="C310" s="101"/>
      <c r="D310" s="106"/>
      <c r="E310" s="106"/>
      <c r="L310" s="107" t="s">
        <v>189</v>
      </c>
      <c r="M310" s="96">
        <f>1/D288</f>
        <v>2.3255813953488372E-2</v>
      </c>
      <c r="N310" s="108">
        <f>SUM(M310:M312)</f>
        <v>7.2021971415298008E-2</v>
      </c>
      <c r="O310" s="107">
        <f>H301+N310</f>
        <v>0.12924603066160195</v>
      </c>
    </row>
    <row r="311" spans="2:27" x14ac:dyDescent="0.25">
      <c r="B311" s="102"/>
      <c r="C311" s="102"/>
      <c r="D311" s="102"/>
      <c r="E311" s="102"/>
      <c r="L311" s="107"/>
      <c r="M311" s="96">
        <f>1/D290</f>
        <v>2.7027027027027029E-2</v>
      </c>
      <c r="N311" s="108"/>
      <c r="O311" s="107"/>
    </row>
    <row r="312" spans="2:27" x14ac:dyDescent="0.25">
      <c r="B312" s="141"/>
      <c r="C312" s="101"/>
      <c r="D312" s="104"/>
      <c r="E312" s="104"/>
      <c r="M312" s="96">
        <f>1/D287</f>
        <v>2.1739130434782608E-2</v>
      </c>
    </row>
    <row r="313" spans="2:27" x14ac:dyDescent="0.25">
      <c r="B313" s="141"/>
      <c r="C313" s="101"/>
      <c r="D313" s="104"/>
      <c r="E313" s="104"/>
      <c r="L313" s="107" t="s">
        <v>190</v>
      </c>
      <c r="M313" s="96">
        <f>1/D289</f>
        <v>2.564102564102564E-2</v>
      </c>
      <c r="N313" s="107">
        <f>SUM(M313:M315)</f>
        <v>7.5923866621541047E-2</v>
      </c>
      <c r="O313" s="107">
        <f>I301+N313</f>
        <v>0.14855572225932079</v>
      </c>
    </row>
    <row r="314" spans="2:27" x14ac:dyDescent="0.25">
      <c r="B314" s="141"/>
      <c r="C314" s="101"/>
      <c r="D314" s="104"/>
      <c r="E314" s="104"/>
      <c r="L314" s="107"/>
      <c r="M314" s="96">
        <f>1/D290</f>
        <v>2.7027027027027029E-2</v>
      </c>
      <c r="N314" s="107"/>
      <c r="O314" s="107"/>
    </row>
    <row r="315" spans="2:27" x14ac:dyDescent="0.25">
      <c r="B315" s="141"/>
      <c r="C315" s="101"/>
      <c r="D315" s="104"/>
      <c r="E315" s="104"/>
      <c r="M315" s="96">
        <f>1/D288</f>
        <v>2.3255813953488372E-2</v>
      </c>
    </row>
    <row r="316" spans="2:27" x14ac:dyDescent="0.25">
      <c r="B316" s="141"/>
      <c r="C316" s="101"/>
      <c r="D316" s="104"/>
      <c r="E316" s="104"/>
      <c r="L316" s="107" t="s">
        <v>191</v>
      </c>
      <c r="M316" s="96">
        <f>1/D287</f>
        <v>2.1739130434782608E-2</v>
      </c>
      <c r="N316" s="107">
        <f>SUM(M316:M318)</f>
        <v>7.6543935239587413E-2</v>
      </c>
      <c r="O316" s="107">
        <f>J301+N316</f>
        <v>0.14676073968226672</v>
      </c>
    </row>
    <row r="317" spans="2:27" x14ac:dyDescent="0.25">
      <c r="B317" s="104"/>
      <c r="D317" s="101"/>
      <c r="E317" s="104"/>
      <c r="L317" s="107"/>
      <c r="M317" s="96">
        <f>1/D290</f>
        <v>2.7027027027027029E-2</v>
      </c>
      <c r="N317" s="107"/>
      <c r="O317" s="107"/>
    </row>
    <row r="318" spans="2:27" x14ac:dyDescent="0.25">
      <c r="L318" s="70"/>
      <c r="M318" s="96">
        <f>1/D291</f>
        <v>2.7777777777777776E-2</v>
      </c>
      <c r="N318" s="70"/>
      <c r="O318" s="70"/>
    </row>
    <row r="319" spans="2:27" x14ac:dyDescent="0.25">
      <c r="L319" s="107" t="s">
        <v>192</v>
      </c>
      <c r="M319" s="96">
        <f>1/D288</f>
        <v>2.3255813953488372E-2</v>
      </c>
      <c r="N319" s="107">
        <f>SUM(M319:M321)</f>
        <v>7.6674617372291781E-2</v>
      </c>
      <c r="O319" s="107">
        <f>K301+N319</f>
        <v>9.2905237527330542E-2</v>
      </c>
    </row>
    <row r="320" spans="2:27" x14ac:dyDescent="0.25">
      <c r="B320" s="112" t="s">
        <v>267</v>
      </c>
      <c r="C320" s="101"/>
      <c r="D320" s="106"/>
      <c r="E320" s="106"/>
      <c r="M320" s="96">
        <f>1/D289</f>
        <v>2.564102564102564E-2</v>
      </c>
    </row>
    <row r="321" spans="2:19" x14ac:dyDescent="0.25">
      <c r="B321" s="104"/>
      <c r="C321" s="101"/>
      <c r="D321" s="106"/>
      <c r="E321" s="106"/>
      <c r="M321" s="96">
        <f>1/D291</f>
        <v>2.7777777777777776E-2</v>
      </c>
    </row>
    <row r="322" spans="2:19" x14ac:dyDescent="0.25">
      <c r="B322" s="100" t="s">
        <v>155</v>
      </c>
      <c r="D322" s="70"/>
      <c r="J322" t="s">
        <v>164</v>
      </c>
    </row>
    <row r="323" spans="2:19" x14ac:dyDescent="0.25">
      <c r="B323" s="70" t="s">
        <v>156</v>
      </c>
      <c r="C323" s="70" t="s">
        <v>157</v>
      </c>
      <c r="D323" t="s">
        <v>167</v>
      </c>
      <c r="J323" s="100" t="s">
        <v>160</v>
      </c>
    </row>
    <row r="324" spans="2:19" x14ac:dyDescent="0.25">
      <c r="B324" s="70">
        <v>1</v>
      </c>
      <c r="C324" s="70">
        <v>4</v>
      </c>
      <c r="D324" s="70" t="e">
        <f>R307^$C$16*(1/B5)^$C$17+S307^$C$16*(1/C5)^$C$17+T307^$C$16*(1/D5)^$C$17+V307^$C$16*(1/F5)^$C$17</f>
        <v>#DIV/0!</v>
      </c>
      <c r="J324" s="70" t="s">
        <v>156</v>
      </c>
      <c r="K324" s="70" t="s">
        <v>161</v>
      </c>
      <c r="L324" s="70">
        <v>1</v>
      </c>
      <c r="M324" s="70">
        <v>2</v>
      </c>
      <c r="N324" s="70">
        <v>3</v>
      </c>
      <c r="O324" s="70">
        <v>4</v>
      </c>
      <c r="P324" s="70">
        <v>5</v>
      </c>
      <c r="Q324" t="s">
        <v>163</v>
      </c>
      <c r="S324" t="s">
        <v>170</v>
      </c>
    </row>
    <row r="325" spans="2:19" x14ac:dyDescent="0.25">
      <c r="B325" s="70">
        <v>2</v>
      </c>
      <c r="C325" s="70">
        <v>5</v>
      </c>
      <c r="D325" s="70" t="e">
        <f>R308^$C$16*(1/B6)^$C$17+S308^$C$16*(1/C6)^$C$17+T308^$C$16*(1/D6)^$C$17+U308^$C$16*(1/E6)^$C$17</f>
        <v>#DIV/0!</v>
      </c>
      <c r="J325" s="70">
        <v>1</v>
      </c>
      <c r="K325" s="70">
        <f>C324</f>
        <v>4</v>
      </c>
      <c r="L325" s="70" t="e">
        <f>(R307^$C$16*(1/B5)^$C$17)/$D$324</f>
        <v>#DIV/0!</v>
      </c>
      <c r="M325" s="70" t="e">
        <f>(S307^$C$16*(1/C5)^$C$17)/$D$324</f>
        <v>#DIV/0!</v>
      </c>
      <c r="N325" s="70" t="e">
        <f>(T307^$C$16*(1/D5)^$C$17)/$D$324</f>
        <v>#DIV/0!</v>
      </c>
      <c r="O325" s="95">
        <v>0</v>
      </c>
      <c r="P325" s="70" t="e">
        <f>(V307^$C$16*(1/F5)^$C$17)/$D$324</f>
        <v>#DIV/0!</v>
      </c>
      <c r="Q325" t="e">
        <f>SUM(L325)</f>
        <v>#DIV/0!</v>
      </c>
      <c r="S325" s="70" t="s">
        <v>206</v>
      </c>
    </row>
    <row r="326" spans="2:19" x14ac:dyDescent="0.25">
      <c r="B326" s="70">
        <v>3</v>
      </c>
      <c r="C326" s="70">
        <v>3</v>
      </c>
      <c r="D326" s="70" t="e">
        <f>R306^$C$16*(1/B4)^$C$17+S306^$C$16*(1/C4)^$C$17+U306^$C$16*(1/E4)^$C$17+V306^$C$16*(1/F4)^$C$17</f>
        <v>#DIV/0!</v>
      </c>
      <c r="J326" s="70">
        <v>2</v>
      </c>
      <c r="K326" s="70">
        <f>C325</f>
        <v>5</v>
      </c>
      <c r="L326" s="70" t="e">
        <f>(R308^$C$16*(1/B6)^$C$17)/$D$325</f>
        <v>#DIV/0!</v>
      </c>
      <c r="M326" s="70" t="e">
        <f>(S308^$C$16*(1/C6)^$C$17)/$D$325</f>
        <v>#DIV/0!</v>
      </c>
      <c r="N326" s="70" t="e">
        <f>(T308^$C$16*(1/D6)^$C$17)/$D$325</f>
        <v>#DIV/0!</v>
      </c>
      <c r="O326" s="70" t="e">
        <f>(U308^$C$16*(1/E6)^$C$17)/$D$325</f>
        <v>#DIV/0!</v>
      </c>
      <c r="P326" s="95">
        <v>0</v>
      </c>
      <c r="Q326" t="e">
        <f>SUM(L326:N326)</f>
        <v>#DIV/0!</v>
      </c>
      <c r="S326" s="70" t="s">
        <v>256</v>
      </c>
    </row>
    <row r="327" spans="2:19" x14ac:dyDescent="0.25">
      <c r="B327" s="70">
        <v>4</v>
      </c>
      <c r="C327" s="70">
        <v>2</v>
      </c>
      <c r="D327" s="70" t="e">
        <f>R305^$C$16*(1/B3)^$C$17+T305^$C$16*(1/D3)^$C$17+U305^$C$16*(1/E3)^$C$17+V305^$C$16*(1/F3)^$C$17</f>
        <v>#DIV/0!</v>
      </c>
      <c r="J327" s="70">
        <v>3</v>
      </c>
      <c r="K327" s="70">
        <f>C326</f>
        <v>3</v>
      </c>
      <c r="L327" s="70" t="e">
        <f>(R306^$C$16*(1/B4)^$C$17)/$D$326</f>
        <v>#DIV/0!</v>
      </c>
      <c r="M327" s="70" t="e">
        <f>(S306^$C$16*(1/C4)^$C$17)/$D$326</f>
        <v>#DIV/0!</v>
      </c>
      <c r="N327" s="95">
        <v>0</v>
      </c>
      <c r="O327" s="70" t="e">
        <f>(U306^$C$16*(1/E4)^$C$17)/$D$326</f>
        <v>#DIV/0!</v>
      </c>
      <c r="P327" s="70" t="e">
        <f>(V306^$C$16*(1/F4)^$C$17)/$D$326</f>
        <v>#DIV/0!</v>
      </c>
      <c r="Q327" t="e">
        <f>SUM(L327:M327)</f>
        <v>#DIV/0!</v>
      </c>
      <c r="S327" s="70" t="s">
        <v>166</v>
      </c>
    </row>
    <row r="328" spans="2:19" x14ac:dyDescent="0.25">
      <c r="B328" s="70">
        <v>5</v>
      </c>
      <c r="C328" s="70">
        <v>1</v>
      </c>
      <c r="D328" s="70" t="e">
        <f>S304^$C$16*(1/C2)^$C$17+T304^$C$16*(1/D2)^$C$17+U304^$C$16*(1/E2)^$C$17+V304^$C$16*(1/F2)^$C$17</f>
        <v>#DIV/0!</v>
      </c>
      <c r="J328" s="70">
        <v>4</v>
      </c>
      <c r="K328" s="70">
        <f>C327</f>
        <v>2</v>
      </c>
      <c r="L328" s="70" t="e">
        <f>(R305^$C$16*(1/B3)^$C$17)/$D$327</f>
        <v>#DIV/0!</v>
      </c>
      <c r="M328" s="95">
        <v>0</v>
      </c>
      <c r="N328" s="70" t="e">
        <f>(T305^$C$16*(1/D3)^$C$17)/$D$327</f>
        <v>#DIV/0!</v>
      </c>
      <c r="O328" s="70" t="e">
        <f>(U305^$C$16*(1/E3)^$C$17)/$D$327</f>
        <v>#DIV/0!</v>
      </c>
      <c r="P328" s="70" t="e">
        <f>(V305^$C$16*(1/F3)^$C$17)/$D$327</f>
        <v>#DIV/0!</v>
      </c>
      <c r="Q328" t="e">
        <f>SUM(L328:N328)</f>
        <v>#DIV/0!</v>
      </c>
      <c r="S328" s="70" t="s">
        <v>153</v>
      </c>
    </row>
    <row r="329" spans="2:19" x14ac:dyDescent="0.25">
      <c r="J329" s="70">
        <v>5</v>
      </c>
      <c r="K329" s="70">
        <f>C328</f>
        <v>1</v>
      </c>
      <c r="L329" s="95">
        <v>0</v>
      </c>
      <c r="M329" s="70" t="e">
        <f>(S304^$C$16*(1/C2)^$C$17)/$D$328</f>
        <v>#DIV/0!</v>
      </c>
      <c r="N329" s="70" t="e">
        <f>(T304^$C$16*(1/D2)^$C$17)/$D$328</f>
        <v>#DIV/0!</v>
      </c>
      <c r="O329" s="70" t="e">
        <f>(U304^$C$16*(1/E2)^$C$17)/$D$328</f>
        <v>#DIV/0!</v>
      </c>
      <c r="P329" s="70" t="e">
        <f>(V304^$C$16*(1/F2)^$C$17)/$D$328</f>
        <v>#DIV/0!</v>
      </c>
      <c r="Q329" t="e">
        <f>SUM(L329:M329)</f>
        <v>#DIV/0!</v>
      </c>
      <c r="S329" s="70" t="s">
        <v>152</v>
      </c>
    </row>
    <row r="332" spans="2:19" x14ac:dyDescent="0.25">
      <c r="J332" t="s">
        <v>165</v>
      </c>
    </row>
    <row r="333" spans="2:19" x14ac:dyDescent="0.25">
      <c r="J333" s="100" t="s">
        <v>160</v>
      </c>
    </row>
    <row r="334" spans="2:19" x14ac:dyDescent="0.25">
      <c r="J334" s="70" t="s">
        <v>156</v>
      </c>
      <c r="K334" s="70" t="s">
        <v>161</v>
      </c>
      <c r="L334" s="70">
        <v>1</v>
      </c>
      <c r="M334" s="70">
        <v>2</v>
      </c>
      <c r="N334" s="70">
        <v>3</v>
      </c>
      <c r="O334" s="70">
        <v>4</v>
      </c>
      <c r="P334" s="70">
        <v>5</v>
      </c>
      <c r="Q334" t="s">
        <v>163</v>
      </c>
    </row>
    <row r="335" spans="2:19" x14ac:dyDescent="0.25">
      <c r="J335" s="70">
        <v>1</v>
      </c>
      <c r="K335" s="78" t="str">
        <f>S325</f>
        <v>4,1</v>
      </c>
      <c r="L335" s="95">
        <v>0</v>
      </c>
      <c r="M335" s="70" t="e">
        <f>(S304^$C$16*(1/C2)^$C$17)/$D$328</f>
        <v>#DIV/0!</v>
      </c>
      <c r="N335" s="70" t="e">
        <f>(T304^$C$16*(1/D2)^$C$17)/$D$328</f>
        <v>#DIV/0!</v>
      </c>
      <c r="O335" s="95">
        <v>0</v>
      </c>
      <c r="P335" s="70" t="e">
        <f>(V304^$C$16*(1/F2)^$C$17)/$D$328</f>
        <v>#DIV/0!</v>
      </c>
      <c r="Q335" t="e">
        <f>SUM(L335:P335)</f>
        <v>#DIV/0!</v>
      </c>
      <c r="S335" s="70" t="s">
        <v>207</v>
      </c>
    </row>
    <row r="336" spans="2:19" x14ac:dyDescent="0.25">
      <c r="J336" s="70">
        <v>2</v>
      </c>
      <c r="K336" s="78" t="str">
        <f>S326</f>
        <v>5,3</v>
      </c>
      <c r="L336" s="70" t="e">
        <f>(R306^$C$16*(1/B4)^$C$17)/$D$326</f>
        <v>#DIV/0!</v>
      </c>
      <c r="M336" s="70" t="e">
        <f>(S306^$C$16*(1/C4)^$C$17)/$D$326</f>
        <v>#DIV/0!</v>
      </c>
      <c r="N336" s="95">
        <v>0</v>
      </c>
      <c r="O336" s="70" t="e">
        <f>(U306^$C$16*(1/E4)^$C$17)/$D$326</f>
        <v>#DIV/0!</v>
      </c>
      <c r="P336" s="95">
        <v>0</v>
      </c>
      <c r="Q336" t="e">
        <f>SUM(L336:M336)</f>
        <v>#DIV/0!</v>
      </c>
      <c r="S336" s="70" t="s">
        <v>258</v>
      </c>
    </row>
    <row r="337" spans="10:28" x14ac:dyDescent="0.25">
      <c r="J337" s="70">
        <v>3</v>
      </c>
      <c r="K337" s="78" t="str">
        <f>S327</f>
        <v>3,2</v>
      </c>
      <c r="L337" s="70" t="e">
        <f>(R305^$C$16*(1/B3)^$C$17)/$D$327</f>
        <v>#DIV/0!</v>
      </c>
      <c r="M337" s="95">
        <v>0</v>
      </c>
      <c r="N337" s="95">
        <v>0</v>
      </c>
      <c r="O337" s="70" t="e">
        <f>(U305^$C$16*(1/E3)^$C$17)/$D$327</f>
        <v>#DIV/0!</v>
      </c>
      <c r="P337" s="70" t="e">
        <f>(V305^$C$16*(1/F3)^$C$17)/$D$327</f>
        <v>#DIV/0!</v>
      </c>
      <c r="Q337" t="e">
        <f>SUM(L337:O337)</f>
        <v>#DIV/0!</v>
      </c>
      <c r="S337" s="70" t="s">
        <v>176</v>
      </c>
    </row>
    <row r="338" spans="10:28" x14ac:dyDescent="0.25">
      <c r="J338" s="70">
        <v>4</v>
      </c>
      <c r="K338" s="78" t="str">
        <f>S328</f>
        <v>2,3</v>
      </c>
      <c r="L338" s="70" t="e">
        <f>(R306^$C$16*(1/B4)^$C$17)/$D$326</f>
        <v>#DIV/0!</v>
      </c>
      <c r="M338" s="95">
        <v>0</v>
      </c>
      <c r="N338" s="95">
        <v>0</v>
      </c>
      <c r="O338" s="70" t="e">
        <f>(U306^$C$16*(1/E4)^$C$17)/$D$326</f>
        <v>#DIV/0!</v>
      </c>
      <c r="P338" s="70" t="e">
        <f>(V306^$C$16*(1/F4)^$C$17)/$D$326</f>
        <v>#DIV/0!</v>
      </c>
      <c r="Q338" t="e">
        <f>SUM(L338)</f>
        <v>#DIV/0!</v>
      </c>
      <c r="S338" s="70" t="s">
        <v>171</v>
      </c>
    </row>
    <row r="339" spans="10:28" x14ac:dyDescent="0.25">
      <c r="J339" s="70">
        <v>5</v>
      </c>
      <c r="K339" s="78" t="str">
        <f>S329</f>
        <v>1,2</v>
      </c>
      <c r="L339" s="95">
        <v>0</v>
      </c>
      <c r="M339" s="95">
        <v>0</v>
      </c>
      <c r="N339" s="70" t="e">
        <f>(T305^$C$16*(1/D3)^$C$17)/$D$327</f>
        <v>#DIV/0!</v>
      </c>
      <c r="O339" s="70" t="e">
        <f>(U305^$C$16*(1/E3)^$C$17)/$D$327</f>
        <v>#DIV/0!</v>
      </c>
      <c r="P339" s="70" t="e">
        <f>(V305^$C$16*(1/F3)^$C$17)/$D$327</f>
        <v>#DIV/0!</v>
      </c>
      <c r="Q339" t="e">
        <f>SUM(L339:N339)</f>
        <v>#DIV/0!</v>
      </c>
      <c r="S339" s="70" t="s">
        <v>268</v>
      </c>
    </row>
    <row r="342" spans="10:28" x14ac:dyDescent="0.25">
      <c r="J342" t="s">
        <v>168</v>
      </c>
    </row>
    <row r="343" spans="10:28" x14ac:dyDescent="0.25">
      <c r="J343" s="100" t="s">
        <v>160</v>
      </c>
    </row>
    <row r="344" spans="10:28" x14ac:dyDescent="0.25">
      <c r="J344" s="70" t="s">
        <v>156</v>
      </c>
      <c r="K344" s="70" t="s">
        <v>161</v>
      </c>
      <c r="L344" s="70">
        <v>1</v>
      </c>
      <c r="M344" s="70">
        <v>2</v>
      </c>
      <c r="N344" s="70">
        <v>3</v>
      </c>
      <c r="O344" s="70">
        <v>4</v>
      </c>
      <c r="P344" s="70">
        <v>5</v>
      </c>
      <c r="Q344" t="s">
        <v>163</v>
      </c>
      <c r="V344" s="70" t="s">
        <v>162</v>
      </c>
      <c r="W344" s="70"/>
      <c r="X344" s="70" t="s">
        <v>164</v>
      </c>
      <c r="Y344" s="70" t="s">
        <v>165</v>
      </c>
      <c r="Z344" s="70" t="s">
        <v>168</v>
      </c>
      <c r="AA344" s="70" t="s">
        <v>169</v>
      </c>
      <c r="AB344" s="70" t="s">
        <v>308</v>
      </c>
    </row>
    <row r="345" spans="10:28" x14ac:dyDescent="0.25">
      <c r="J345" s="70">
        <v>1</v>
      </c>
      <c r="K345" s="78" t="str">
        <f>S335</f>
        <v>4,1,5</v>
      </c>
      <c r="L345" s="95">
        <v>0</v>
      </c>
      <c r="M345" s="70" t="e">
        <f>(S308^$C$16*(1/C6)^$C$17)/$D$325</f>
        <v>#DIV/0!</v>
      </c>
      <c r="N345" s="70" t="e">
        <f>(T308^$C$16*(1/D6)^$C$17)/$D$325</f>
        <v>#DIV/0!</v>
      </c>
      <c r="O345" s="95">
        <v>0</v>
      </c>
      <c r="P345" s="95">
        <v>0</v>
      </c>
      <c r="Q345" t="e">
        <f>SUM(L345:M345)</f>
        <v>#DIV/0!</v>
      </c>
      <c r="S345" s="70" t="s">
        <v>269</v>
      </c>
      <c r="V345" s="70">
        <v>1</v>
      </c>
      <c r="W345" s="70">
        <f ca="1">RAND()</f>
        <v>0.98609430491472783</v>
      </c>
      <c r="X345" s="70">
        <v>0.3726410990277389</v>
      </c>
      <c r="Y345" s="70">
        <v>0.91467582084713905</v>
      </c>
      <c r="Z345" s="70">
        <v>0.37785016739180166</v>
      </c>
      <c r="AA345" s="70">
        <v>0.87655686523608356</v>
      </c>
      <c r="AB345">
        <v>0.21124564030026194</v>
      </c>
    </row>
    <row r="346" spans="10:28" x14ac:dyDescent="0.25">
      <c r="J346" s="70">
        <v>2</v>
      </c>
      <c r="K346" s="78" t="str">
        <f>S336</f>
        <v>5,3,2</v>
      </c>
      <c r="L346" s="70" t="e">
        <f>(R305^$C$16*(1/B3)^$C$17)/$D$327</f>
        <v>#DIV/0!</v>
      </c>
      <c r="M346" s="95">
        <v>0</v>
      </c>
      <c r="N346" s="95">
        <v>0</v>
      </c>
      <c r="O346" s="70" t="e">
        <f>(U305^$C$16*(1/E3)^$C$17)/$D$327</f>
        <v>#DIV/0!</v>
      </c>
      <c r="P346" s="95">
        <v>0</v>
      </c>
      <c r="Q346" t="e">
        <f>SUM(L346:O346)</f>
        <v>#DIV/0!</v>
      </c>
      <c r="S346" s="70" t="s">
        <v>270</v>
      </c>
      <c r="V346" s="70">
        <v>2</v>
      </c>
      <c r="W346" s="70">
        <f ca="1">RAND()</f>
        <v>6.8416874334229938E-2</v>
      </c>
      <c r="X346" s="70">
        <v>0.91776865488351045</v>
      </c>
      <c r="Y346" s="70">
        <v>0.59006206415838824</v>
      </c>
      <c r="Z346" s="70">
        <v>0.85835271465485152</v>
      </c>
      <c r="AA346" s="70">
        <v>0.35862544106309546</v>
      </c>
      <c r="AB346">
        <v>0.5805485815982131</v>
      </c>
    </row>
    <row r="347" spans="10:28" x14ac:dyDescent="0.25">
      <c r="J347" s="70">
        <v>3</v>
      </c>
      <c r="K347" s="78" t="str">
        <f>S337</f>
        <v>3,2,4</v>
      </c>
      <c r="L347" s="70" t="e">
        <f>(R307^$C$16*(1/B5)^$C$17)/$D$324</f>
        <v>#DIV/0!</v>
      </c>
      <c r="M347" s="95">
        <v>0</v>
      </c>
      <c r="N347" s="95">
        <v>0</v>
      </c>
      <c r="O347" s="95">
        <v>0</v>
      </c>
      <c r="P347" s="70" t="e">
        <f>(V307^$C$16*(1/F5)^$C$17)/$D$324</f>
        <v>#DIV/0!</v>
      </c>
      <c r="Q347" t="e">
        <f>SUM(L347:P347)</f>
        <v>#DIV/0!</v>
      </c>
      <c r="S347" s="70" t="s">
        <v>179</v>
      </c>
      <c r="V347" s="70">
        <v>3</v>
      </c>
      <c r="W347" s="70">
        <f ca="1">RAND()</f>
        <v>0.92845957169851545</v>
      </c>
      <c r="X347" s="70">
        <v>0.58319842572831326</v>
      </c>
      <c r="Y347" s="70">
        <v>0.8062783187055933</v>
      </c>
      <c r="Z347" s="70">
        <v>0.9065717731463081</v>
      </c>
      <c r="AA347" s="70">
        <v>0.73982679478356406</v>
      </c>
      <c r="AB347">
        <v>0.4311133083036176</v>
      </c>
    </row>
    <row r="348" spans="10:28" x14ac:dyDescent="0.25">
      <c r="J348" s="70">
        <v>4</v>
      </c>
      <c r="K348" s="78" t="str">
        <f>S338</f>
        <v>2,3,1</v>
      </c>
      <c r="L348" s="95">
        <v>0</v>
      </c>
      <c r="M348" s="95">
        <v>0</v>
      </c>
      <c r="N348" s="95">
        <v>0</v>
      </c>
      <c r="O348" s="70" t="e">
        <f>(U304^$C$16*(1/E2)^$C$17)/$D$328</f>
        <v>#DIV/0!</v>
      </c>
      <c r="P348" s="70" t="e">
        <f>(V304^$C$16*(1/F2)^$C$17)/$D$328</f>
        <v>#DIV/0!</v>
      </c>
      <c r="Q348" t="e">
        <f>SUM(L348:O348)</f>
        <v>#DIV/0!</v>
      </c>
      <c r="S348" s="70" t="s">
        <v>177</v>
      </c>
      <c r="V348" s="70">
        <v>4</v>
      </c>
      <c r="W348" s="70">
        <f ca="1">RAND()</f>
        <v>0.66662561040952628</v>
      </c>
      <c r="X348" s="70">
        <v>0.48148634731859097</v>
      </c>
      <c r="Y348" s="70">
        <v>0.24613378831330479</v>
      </c>
      <c r="Z348" s="70">
        <v>0.45751560795265811</v>
      </c>
      <c r="AA348" s="70">
        <v>0.12866467207346166</v>
      </c>
      <c r="AB348">
        <v>0.41496045974568219</v>
      </c>
    </row>
    <row r="349" spans="10:28" x14ac:dyDescent="0.25">
      <c r="J349" s="70">
        <v>5</v>
      </c>
      <c r="K349" s="78" t="str">
        <f>S339</f>
        <v>1,2,3</v>
      </c>
      <c r="L349" s="95">
        <v>0</v>
      </c>
      <c r="M349" s="95">
        <v>0</v>
      </c>
      <c r="N349" s="95">
        <v>0</v>
      </c>
      <c r="O349" s="70" t="e">
        <f>(U306^$C$16*(1/E4)^$C$17)/$D$326</f>
        <v>#DIV/0!</v>
      </c>
      <c r="P349" s="70" t="e">
        <f>(V306^$C$16*(1/F4)^$C$17)/$D$326</f>
        <v>#DIV/0!</v>
      </c>
      <c r="Q349" t="e">
        <f>SUM(L349:O349)</f>
        <v>#DIV/0!</v>
      </c>
      <c r="S349" s="70" t="s">
        <v>271</v>
      </c>
      <c r="V349" s="70">
        <v>5</v>
      </c>
      <c r="W349" s="70">
        <f ca="1">RAND()</f>
        <v>0.95646657169057658</v>
      </c>
      <c r="X349" s="70">
        <v>0.27862830773109115</v>
      </c>
      <c r="Y349" s="70">
        <v>0.1778507945401463</v>
      </c>
      <c r="Z349" s="70">
        <v>0.43882897373634988</v>
      </c>
      <c r="AA349" s="70">
        <v>3.053615981436808E-2</v>
      </c>
      <c r="AB349">
        <v>0.79108584749409483</v>
      </c>
    </row>
    <row r="352" spans="10:28" x14ac:dyDescent="0.25">
      <c r="J352" t="s">
        <v>169</v>
      </c>
      <c r="V352" t="s">
        <v>308</v>
      </c>
    </row>
    <row r="353" spans="2:31" x14ac:dyDescent="0.25">
      <c r="J353" s="100" t="s">
        <v>160</v>
      </c>
      <c r="V353" s="100" t="s">
        <v>160</v>
      </c>
    </row>
    <row r="354" spans="2:31" x14ac:dyDescent="0.25">
      <c r="J354" s="70" t="s">
        <v>156</v>
      </c>
      <c r="K354" s="70" t="s">
        <v>161</v>
      </c>
      <c r="L354" s="70">
        <v>1</v>
      </c>
      <c r="M354" s="70">
        <v>2</v>
      </c>
      <c r="N354" s="70">
        <v>3</v>
      </c>
      <c r="O354" s="70">
        <v>4</v>
      </c>
      <c r="P354" s="70">
        <v>5</v>
      </c>
      <c r="Q354" t="s">
        <v>163</v>
      </c>
      <c r="V354" s="70" t="s">
        <v>156</v>
      </c>
      <c r="W354" s="70" t="s">
        <v>161</v>
      </c>
      <c r="X354" s="70">
        <v>1</v>
      </c>
      <c r="Y354" s="70">
        <v>2</v>
      </c>
      <c r="Z354" s="70">
        <v>3</v>
      </c>
      <c r="AA354" s="70">
        <v>4</v>
      </c>
      <c r="AB354" s="70">
        <v>5</v>
      </c>
      <c r="AC354" t="s">
        <v>163</v>
      </c>
    </row>
    <row r="355" spans="2:31" x14ac:dyDescent="0.25">
      <c r="J355" s="70">
        <v>1</v>
      </c>
      <c r="K355" s="78" t="str">
        <f>S345</f>
        <v>4,1,5,2</v>
      </c>
      <c r="L355" s="95">
        <v>0</v>
      </c>
      <c r="M355" s="95">
        <v>0</v>
      </c>
      <c r="N355" s="70" t="e">
        <f>(T305^$C$16*(1/D3)^$C$17)/$D$327</f>
        <v>#DIV/0!</v>
      </c>
      <c r="O355" s="95">
        <v>0</v>
      </c>
      <c r="P355" s="95">
        <v>0</v>
      </c>
      <c r="Q355" t="e">
        <f>SUM(L355:N355)</f>
        <v>#DIV/0!</v>
      </c>
      <c r="S355" s="70" t="s">
        <v>334</v>
      </c>
      <c r="T355" t="s">
        <v>337</v>
      </c>
      <c r="V355" s="70">
        <v>1</v>
      </c>
      <c r="W355" s="78" t="str">
        <f>S355</f>
        <v>4,1,5,2,3</v>
      </c>
      <c r="X355" s="95">
        <v>0</v>
      </c>
      <c r="Y355" s="95">
        <v>0</v>
      </c>
      <c r="Z355" s="95">
        <v>0</v>
      </c>
      <c r="AA355" s="70" t="e">
        <f>(U306^$C$16*(1/E4)^$C$17)/$D$326</f>
        <v>#DIV/0!</v>
      </c>
      <c r="AB355" s="95">
        <v>0</v>
      </c>
      <c r="AC355" t="e">
        <f>SUM(X355:AA355)</f>
        <v>#DIV/0!</v>
      </c>
      <c r="AE355" s="70" t="s">
        <v>334</v>
      </c>
    </row>
    <row r="356" spans="2:31" x14ac:dyDescent="0.25">
      <c r="J356" s="70">
        <v>2</v>
      </c>
      <c r="K356" s="78" t="str">
        <f>S346</f>
        <v>5,3,2,4</v>
      </c>
      <c r="L356" s="70" t="e">
        <f>(R307^$C$16*(1/B5)^$C$17)/$D$324</f>
        <v>#DIV/0!</v>
      </c>
      <c r="M356" s="95">
        <v>0</v>
      </c>
      <c r="N356" s="95">
        <v>0</v>
      </c>
      <c r="O356" s="95">
        <v>0</v>
      </c>
      <c r="P356" s="95">
        <v>0</v>
      </c>
      <c r="Q356" t="e">
        <f>SUM(L356)</f>
        <v>#DIV/0!</v>
      </c>
      <c r="S356" s="70" t="s">
        <v>335</v>
      </c>
      <c r="T356" t="s">
        <v>338</v>
      </c>
      <c r="V356" s="70">
        <v>2</v>
      </c>
      <c r="W356" s="78" t="str">
        <f t="shared" ref="W356:W359" si="19">S356</f>
        <v>5,3,2,4,1</v>
      </c>
      <c r="X356" s="95">
        <v>0</v>
      </c>
      <c r="Y356" s="95">
        <v>0</v>
      </c>
      <c r="Z356" s="95">
        <v>0</v>
      </c>
      <c r="AA356" s="95">
        <v>0</v>
      </c>
      <c r="AB356" s="70" t="e">
        <f>(V304^$C$16*(1/F2)^$C$17)/$D$328</f>
        <v>#DIV/0!</v>
      </c>
      <c r="AC356" t="e">
        <f>SUM(AB356)</f>
        <v>#DIV/0!</v>
      </c>
      <c r="AE356" s="70" t="s">
        <v>335</v>
      </c>
    </row>
    <row r="357" spans="2:31" x14ac:dyDescent="0.25">
      <c r="J357" s="70">
        <v>3</v>
      </c>
      <c r="K357" s="78" t="str">
        <f>S347</f>
        <v>3,2,4,5</v>
      </c>
      <c r="L357" s="70" t="e">
        <f>(R308^$C$16*(1/B6)^$C$17)/$D$325</f>
        <v>#DIV/0!</v>
      </c>
      <c r="M357" s="95">
        <v>0</v>
      </c>
      <c r="N357" s="95">
        <v>0</v>
      </c>
      <c r="O357" s="95">
        <v>0</v>
      </c>
      <c r="P357" s="95">
        <v>0</v>
      </c>
      <c r="Q357" t="e">
        <f>SUM(L357)</f>
        <v>#DIV/0!</v>
      </c>
      <c r="S357" s="70" t="s">
        <v>182</v>
      </c>
      <c r="T357" t="s">
        <v>339</v>
      </c>
      <c r="V357" s="70">
        <v>3</v>
      </c>
      <c r="W357" s="78" t="str">
        <f t="shared" si="19"/>
        <v>3,2,4,5,1</v>
      </c>
      <c r="X357" s="95">
        <v>0</v>
      </c>
      <c r="Y357" s="95">
        <v>0</v>
      </c>
      <c r="Z357" s="70" t="e">
        <f>(T304^$C$16*(1/D2)^$C$17)/$D$328</f>
        <v>#DIV/0!</v>
      </c>
      <c r="AA357" s="95">
        <v>0</v>
      </c>
      <c r="AB357" s="95">
        <v>0</v>
      </c>
      <c r="AC357" t="e">
        <f>SUM(X357:Z357)</f>
        <v>#DIV/0!</v>
      </c>
      <c r="AE357" s="70" t="s">
        <v>182</v>
      </c>
    </row>
    <row r="358" spans="2:31" x14ac:dyDescent="0.25">
      <c r="J358" s="70">
        <v>4</v>
      </c>
      <c r="K358" s="78" t="str">
        <f>S348</f>
        <v>2,3,1,4</v>
      </c>
      <c r="L358" s="95">
        <v>0</v>
      </c>
      <c r="M358" s="95">
        <v>0</v>
      </c>
      <c r="N358" s="95">
        <v>0</v>
      </c>
      <c r="O358" s="95">
        <v>0</v>
      </c>
      <c r="P358" s="70" t="e">
        <f>(V307^$C$16*(1/F5)^$C$17)/$D$324</f>
        <v>#DIV/0!</v>
      </c>
      <c r="Q358" t="e">
        <f>SUM(L358:P358)</f>
        <v>#DIV/0!</v>
      </c>
      <c r="S358" s="70" t="s">
        <v>180</v>
      </c>
      <c r="T358" t="s">
        <v>340</v>
      </c>
      <c r="V358" s="70">
        <v>4</v>
      </c>
      <c r="W358" s="78" t="str">
        <f t="shared" si="19"/>
        <v>2,3,1,4,5</v>
      </c>
      <c r="X358" s="95">
        <v>0</v>
      </c>
      <c r="Y358" s="70" t="e">
        <f>(S308^$C$16*(1/C6)^$C$17)/$D$325</f>
        <v>#DIV/0!</v>
      </c>
      <c r="Z358" s="95">
        <v>0</v>
      </c>
      <c r="AA358" s="95">
        <v>0</v>
      </c>
      <c r="AB358" s="95">
        <v>0</v>
      </c>
      <c r="AC358" t="e">
        <f>SUM(X358:AA358)</f>
        <v>#DIV/0!</v>
      </c>
      <c r="AE358" s="70" t="s">
        <v>180</v>
      </c>
    </row>
    <row r="359" spans="2:31" x14ac:dyDescent="0.25">
      <c r="J359" s="70">
        <v>5</v>
      </c>
      <c r="K359" s="78" t="str">
        <f>S349</f>
        <v>1,2,3,4</v>
      </c>
      <c r="L359" s="95">
        <v>0</v>
      </c>
      <c r="M359" s="95">
        <v>0</v>
      </c>
      <c r="N359" s="95">
        <v>0</v>
      </c>
      <c r="O359" s="95">
        <v>0</v>
      </c>
      <c r="P359" s="70" t="e">
        <f>(V307^$C$16*(1/F5)^$C$17)/$D$324</f>
        <v>#DIV/0!</v>
      </c>
      <c r="Q359" t="e">
        <f>SUM(L359:P359)</f>
        <v>#DIV/0!</v>
      </c>
      <c r="S359" s="70" t="s">
        <v>336</v>
      </c>
      <c r="T359" t="s">
        <v>341</v>
      </c>
      <c r="V359" s="70">
        <v>5</v>
      </c>
      <c r="W359" s="78" t="str">
        <f t="shared" si="19"/>
        <v>1,2,3,4,5</v>
      </c>
      <c r="X359" s="70" t="e">
        <f>(R308^$C$16*(1/C6)^$C$17)/$D$325</f>
        <v>#DIV/0!</v>
      </c>
      <c r="Y359" s="95">
        <v>0</v>
      </c>
      <c r="Z359" s="95">
        <v>0</v>
      </c>
      <c r="AA359" s="95">
        <v>0</v>
      </c>
      <c r="AB359" s="95">
        <v>0</v>
      </c>
      <c r="AC359" t="e">
        <f>SUM(X359:AB359)</f>
        <v>#DIV/0!</v>
      </c>
      <c r="AE359" s="70" t="s">
        <v>336</v>
      </c>
    </row>
    <row r="362" spans="2:31" x14ac:dyDescent="0.25">
      <c r="B362" s="100" t="s">
        <v>183</v>
      </c>
    </row>
    <row r="363" spans="2:31" x14ac:dyDescent="0.25">
      <c r="B363" t="s">
        <v>156</v>
      </c>
      <c r="C363" t="s">
        <v>184</v>
      </c>
    </row>
    <row r="364" spans="2:31" x14ac:dyDescent="0.25">
      <c r="B364" s="95">
        <v>1</v>
      </c>
      <c r="C364" s="95" t="str">
        <f>T355</f>
        <v>4,1,5,2,3,4</v>
      </c>
      <c r="D364" s="95">
        <f>B5+F2+C6+D3+E4</f>
        <v>41</v>
      </c>
    </row>
    <row r="365" spans="2:31" x14ac:dyDescent="0.25">
      <c r="B365" s="70">
        <v>2</v>
      </c>
      <c r="C365" s="96" t="str">
        <f>T356</f>
        <v>5,3,2,4,1,5</v>
      </c>
      <c r="D365" s="96">
        <f>D6+C4+E3+B5+F2</f>
        <v>42</v>
      </c>
    </row>
    <row r="366" spans="2:31" x14ac:dyDescent="0.25">
      <c r="B366" s="70">
        <v>3</v>
      </c>
      <c r="C366" s="96" t="str">
        <f>T357</f>
        <v>3,2,4,5,1,3</v>
      </c>
      <c r="D366" s="96">
        <f>C4+E3+F5+B6+D2</f>
        <v>48</v>
      </c>
    </row>
    <row r="367" spans="2:31" x14ac:dyDescent="0.25">
      <c r="B367" s="70">
        <v>4</v>
      </c>
      <c r="C367" s="96" t="str">
        <f>T358</f>
        <v>2,3,1,4,5,2</v>
      </c>
      <c r="D367" s="96">
        <f>D3+B4+E2+F5+C6</f>
        <v>44</v>
      </c>
    </row>
    <row r="368" spans="2:31" x14ac:dyDescent="0.25">
      <c r="B368" s="70">
        <v>5</v>
      </c>
      <c r="C368" s="96" t="str">
        <f>T359</f>
        <v>1,2,3,4,5,1</v>
      </c>
      <c r="D368" s="96">
        <f>C2+D3+E4+F5+B6</f>
        <v>39</v>
      </c>
    </row>
    <row r="372" spans="1:27" x14ac:dyDescent="0.25">
      <c r="B372" s="100" t="s">
        <v>145</v>
      </c>
    </row>
    <row r="373" spans="1:27" x14ac:dyDescent="0.25">
      <c r="L373" s="94" t="s">
        <v>4</v>
      </c>
      <c r="M373" s="94" t="s">
        <v>235</v>
      </c>
      <c r="N373" s="94" t="s">
        <v>163</v>
      </c>
      <c r="O373" s="94" t="s">
        <v>150</v>
      </c>
    </row>
    <row r="374" spans="1:27" x14ac:dyDescent="0.25">
      <c r="L374" s="107" t="s">
        <v>152</v>
      </c>
      <c r="M374" s="70">
        <f>1/D365</f>
        <v>2.3809523809523808E-2</v>
      </c>
      <c r="N374" s="107">
        <f>SUM(M374:M376)</f>
        <v>7.0283882783882784E-2</v>
      </c>
      <c r="O374" s="107">
        <f>B378+N374</f>
        <v>0.16255873532413523</v>
      </c>
    </row>
    <row r="375" spans="1:27" x14ac:dyDescent="0.25">
      <c r="L375" s="107"/>
      <c r="M375" s="70">
        <f>1/D366</f>
        <v>2.0833333333333332E-2</v>
      </c>
      <c r="N375" s="107"/>
      <c r="O375" s="107"/>
    </row>
    <row r="376" spans="1:27" x14ac:dyDescent="0.25">
      <c r="L376" s="70"/>
      <c r="M376" s="70">
        <f>1/D368</f>
        <v>2.564102564102564E-2</v>
      </c>
      <c r="N376" s="70"/>
      <c r="O376" s="70"/>
    </row>
    <row r="377" spans="1:27" x14ac:dyDescent="0.25">
      <c r="A377" s="102" t="s">
        <v>234</v>
      </c>
      <c r="B377" t="s">
        <v>152</v>
      </c>
      <c r="C377" t="s">
        <v>185</v>
      </c>
      <c r="D377" t="s">
        <v>186</v>
      </c>
      <c r="E377" t="s">
        <v>187</v>
      </c>
      <c r="F377" t="s">
        <v>153</v>
      </c>
      <c r="G377" t="s">
        <v>188</v>
      </c>
      <c r="H377" t="s">
        <v>189</v>
      </c>
      <c r="I377" t="s">
        <v>190</v>
      </c>
      <c r="J377" t="s">
        <v>191</v>
      </c>
      <c r="K377" t="s">
        <v>192</v>
      </c>
      <c r="L377" s="107" t="s">
        <v>185</v>
      </c>
      <c r="M377" s="96">
        <f>1/D364</f>
        <v>2.4390243902439025E-2</v>
      </c>
      <c r="N377" s="107">
        <f>SUM(M377:M378)</f>
        <v>4.8199767711962833E-2</v>
      </c>
      <c r="O377" s="107">
        <f>C378+N377</f>
        <v>9.2615976660109955E-2</v>
      </c>
    </row>
    <row r="378" spans="1:27" x14ac:dyDescent="0.25">
      <c r="B378">
        <f>(1-$C$14)*S304</f>
        <v>9.2274852540252444E-2</v>
      </c>
      <c r="C378">
        <f t="shared" ref="C378:E378" si="20">(1-$C$14)*T304</f>
        <v>4.4416208948147129E-2</v>
      </c>
      <c r="D378">
        <f t="shared" si="20"/>
        <v>8.078327002559739E-2</v>
      </c>
      <c r="E378">
        <f t="shared" si="20"/>
        <v>2.4053817117841506E-2</v>
      </c>
      <c r="F378">
        <f>(1-$C$14)*T305</f>
        <v>4.6571096387272859E-2</v>
      </c>
      <c r="G378">
        <f t="shared" ref="G378:H378" si="21">(1-$C$14)*U305</f>
        <v>4.0107976863481158E-2</v>
      </c>
      <c r="H378">
        <f t="shared" si="21"/>
        <v>6.4623015330800976E-2</v>
      </c>
      <c r="I378">
        <f>(1-$C$14)*U306</f>
        <v>7.4277861129660394E-2</v>
      </c>
      <c r="J378">
        <f>(1-$C$14)*V306</f>
        <v>7.3380369841133358E-2</v>
      </c>
      <c r="K378">
        <f>(1-$C$14)*V307</f>
        <v>4.6452618763665271E-2</v>
      </c>
      <c r="L378" s="107"/>
      <c r="M378" s="96">
        <f>1/D365</f>
        <v>2.3809523809523808E-2</v>
      </c>
      <c r="N378" s="107"/>
      <c r="O378" s="107"/>
    </row>
    <row r="379" spans="1:27" x14ac:dyDescent="0.25">
      <c r="B379" s="104"/>
      <c r="C379" s="101"/>
      <c r="D379" s="104"/>
      <c r="E379" s="104"/>
      <c r="L379" s="107" t="s">
        <v>186</v>
      </c>
      <c r="M379" s="96">
        <f>1/D364</f>
        <v>2.4390243902439025E-2</v>
      </c>
      <c r="N379" s="107">
        <f>SUM(M379:M381)</f>
        <v>7.2758542270737386E-2</v>
      </c>
      <c r="O379" s="107">
        <f>D378+N379</f>
        <v>0.15354181229633479</v>
      </c>
      <c r="R379" t="s">
        <v>151</v>
      </c>
    </row>
    <row r="380" spans="1:27" x14ac:dyDescent="0.25">
      <c r="B380" s="104"/>
      <c r="C380" s="101"/>
      <c r="D380" s="104"/>
      <c r="E380" s="104"/>
      <c r="L380" s="107"/>
      <c r="M380" s="96">
        <f>1/D367</f>
        <v>2.2727272727272728E-2</v>
      </c>
      <c r="N380" s="107"/>
      <c r="O380" s="107"/>
      <c r="Q380" s="54"/>
      <c r="R380" s="54">
        <v>1</v>
      </c>
      <c r="S380" s="54">
        <v>2</v>
      </c>
      <c r="T380" s="54">
        <v>3</v>
      </c>
      <c r="U380" s="54">
        <v>4</v>
      </c>
      <c r="V380" s="54">
        <v>5</v>
      </c>
      <c r="X380" s="70">
        <v>1</v>
      </c>
      <c r="Y380" s="96" t="str">
        <f>S355</f>
        <v>4,1,5,2,3</v>
      </c>
      <c r="Z380" s="95">
        <f>D364</f>
        <v>41</v>
      </c>
      <c r="AA380">
        <f>U382+R384+V381+T385</f>
        <v>0.40906609562530055</v>
      </c>
    </row>
    <row r="381" spans="1:27" x14ac:dyDescent="0.25">
      <c r="B381" s="104"/>
      <c r="C381" s="101"/>
      <c r="D381" s="104"/>
      <c r="E381" s="104"/>
      <c r="L381" s="107"/>
      <c r="M381" s="96">
        <f>1/D368</f>
        <v>2.564102564102564E-2</v>
      </c>
      <c r="N381" s="107"/>
      <c r="O381" s="107"/>
      <c r="Q381" s="54">
        <v>1</v>
      </c>
      <c r="R381" s="54">
        <v>0</v>
      </c>
      <c r="S381" s="54">
        <f>O374</f>
        <v>0.16255873532413523</v>
      </c>
      <c r="T381" s="54">
        <f>O377</f>
        <v>9.2615976660109955E-2</v>
      </c>
      <c r="U381" s="54">
        <f>O379</f>
        <v>0.15354181229633479</v>
      </c>
      <c r="V381" s="54">
        <f>O382</f>
        <v>4.4887150451174834E-2</v>
      </c>
      <c r="X381" s="70">
        <v>2</v>
      </c>
      <c r="Y381" s="96" t="str">
        <f>S356</f>
        <v>5,3,2,4,1</v>
      </c>
      <c r="Z381" s="96">
        <f>D365</f>
        <v>42</v>
      </c>
      <c r="AA381">
        <f>T381+U383+V384+S385</f>
        <v>0.39187639829116305</v>
      </c>
    </row>
    <row r="382" spans="1:27" x14ac:dyDescent="0.25">
      <c r="B382" s="141"/>
      <c r="C382" s="101"/>
      <c r="D382" s="101"/>
      <c r="E382" s="101"/>
      <c r="L382" s="107" t="s">
        <v>187</v>
      </c>
      <c r="M382" s="96">
        <f>1/D366</f>
        <v>2.0833333333333332E-2</v>
      </c>
      <c r="N382" s="108">
        <f>SUM(M382:M382)</f>
        <v>2.0833333333333332E-2</v>
      </c>
      <c r="O382" s="107">
        <f>E378+N382</f>
        <v>4.4887150451174834E-2</v>
      </c>
      <c r="Q382" s="54">
        <v>2</v>
      </c>
      <c r="R382" s="54">
        <f>O374</f>
        <v>0.16255873532413523</v>
      </c>
      <c r="S382" s="54">
        <v>0</v>
      </c>
      <c r="T382" s="54">
        <f>O383</f>
        <v>9.3045455361631835E-2</v>
      </c>
      <c r="U382" s="54">
        <f>O385</f>
        <v>6.4498220765920183E-2</v>
      </c>
      <c r="V382" s="54">
        <f>O386</f>
        <v>0.11115981186759752</v>
      </c>
      <c r="X382" s="70">
        <v>3</v>
      </c>
      <c r="Y382" s="96" t="str">
        <f>S357</f>
        <v>3,2,4,5,1</v>
      </c>
      <c r="Z382" s="96">
        <f>D366</f>
        <v>48</v>
      </c>
      <c r="AA382">
        <f>S384+R382+V381+T385</f>
        <v>0.41808301865310099</v>
      </c>
    </row>
    <row r="383" spans="1:27" x14ac:dyDescent="0.25">
      <c r="B383" s="104"/>
      <c r="C383" s="101"/>
      <c r="D383" s="106"/>
      <c r="E383" s="104"/>
      <c r="L383" s="107" t="s">
        <v>153</v>
      </c>
      <c r="M383" s="96">
        <f>1/D366</f>
        <v>2.0833333333333332E-2</v>
      </c>
      <c r="N383" s="108">
        <f>SUM(M383:M384)</f>
        <v>4.6474358974358976E-2</v>
      </c>
      <c r="O383" s="107">
        <f>F378+N383</f>
        <v>9.3045455361631835E-2</v>
      </c>
      <c r="Q383" s="54">
        <v>3</v>
      </c>
      <c r="R383" s="54">
        <f>O377</f>
        <v>9.2615976660109955E-2</v>
      </c>
      <c r="S383" s="54">
        <f>O383</f>
        <v>9.3045455361631835E-2</v>
      </c>
      <c r="T383" s="54">
        <v>0</v>
      </c>
      <c r="U383" s="54">
        <f>O388</f>
        <v>0.11783846719026646</v>
      </c>
      <c r="V383" s="54">
        <f>O390</f>
        <v>0.14613891211187074</v>
      </c>
      <c r="X383" s="70">
        <v>4</v>
      </c>
      <c r="Y383" s="96" t="str">
        <f>S358</f>
        <v>2,3,1,4,5</v>
      </c>
      <c r="Z383" s="96">
        <f>D367</f>
        <v>44</v>
      </c>
      <c r="AA383">
        <f>R385+U381+S384+T382</f>
        <v>0.35597263887506164</v>
      </c>
    </row>
    <row r="384" spans="1:27" x14ac:dyDescent="0.25">
      <c r="B384" s="104"/>
      <c r="C384" s="101"/>
      <c r="D384" s="106"/>
      <c r="E384" s="104"/>
      <c r="L384" s="70"/>
      <c r="M384" s="96">
        <f>1/D368</f>
        <v>2.564102564102564E-2</v>
      </c>
      <c r="N384" s="70"/>
      <c r="O384" s="70"/>
      <c r="Q384" s="54">
        <v>4</v>
      </c>
      <c r="R384" s="54">
        <f>O379</f>
        <v>0.15354181229633479</v>
      </c>
      <c r="S384" s="54">
        <f>O385</f>
        <v>6.4498220765920183E-2</v>
      </c>
      <c r="T384" s="54">
        <f>O388</f>
        <v>0.11783846719026646</v>
      </c>
      <c r="U384" s="54">
        <v>0</v>
      </c>
      <c r="V384" s="54">
        <f>O393</f>
        <v>7.0262142573189079E-2</v>
      </c>
      <c r="X384" s="70">
        <v>5</v>
      </c>
      <c r="Y384" s="96" t="str">
        <f>S359</f>
        <v>1,2,3,4,5</v>
      </c>
      <c r="Z384" s="95">
        <f>D368</f>
        <v>39</v>
      </c>
      <c r="AA384">
        <f>R383+U381+V384+S385</f>
        <v>0.42757974339723137</v>
      </c>
    </row>
    <row r="385" spans="2:22" x14ac:dyDescent="0.25">
      <c r="B385" s="104"/>
      <c r="C385" s="101"/>
      <c r="D385" s="106"/>
      <c r="E385" s="104"/>
      <c r="L385" s="107" t="s">
        <v>188</v>
      </c>
      <c r="M385" s="96">
        <f>1/D364</f>
        <v>2.4390243902439025E-2</v>
      </c>
      <c r="N385" s="108">
        <f>SUM(M385:M385)</f>
        <v>2.4390243902439025E-2</v>
      </c>
      <c r="O385" s="107">
        <f>G378+N385</f>
        <v>6.4498220765920183E-2</v>
      </c>
      <c r="Q385" s="54">
        <v>5</v>
      </c>
      <c r="R385" s="54">
        <f>O382</f>
        <v>4.4887150451174834E-2</v>
      </c>
      <c r="S385" s="54">
        <f>O386</f>
        <v>0.11115981186759752</v>
      </c>
      <c r="T385" s="54">
        <f>O390</f>
        <v>0.14613891211187074</v>
      </c>
      <c r="U385" s="54">
        <f>O393</f>
        <v>7.0262142573189079E-2</v>
      </c>
      <c r="V385" s="54">
        <v>0</v>
      </c>
    </row>
    <row r="386" spans="2:22" x14ac:dyDescent="0.25">
      <c r="B386" s="104"/>
      <c r="C386" s="101"/>
      <c r="D386" s="106"/>
      <c r="E386" s="104"/>
      <c r="L386" s="107" t="s">
        <v>189</v>
      </c>
      <c r="M386" s="96">
        <f>1/D365</f>
        <v>2.3809523809523808E-2</v>
      </c>
      <c r="N386" s="108">
        <f>SUM(M386:M387)</f>
        <v>4.6536796536796536E-2</v>
      </c>
      <c r="O386" s="107">
        <f>H378+N386</f>
        <v>0.11115981186759752</v>
      </c>
    </row>
    <row r="387" spans="2:22" x14ac:dyDescent="0.25">
      <c r="B387" s="104"/>
      <c r="C387" s="101"/>
      <c r="D387" s="106"/>
      <c r="E387" s="106"/>
      <c r="L387" s="107"/>
      <c r="M387" s="96">
        <f>1/D367</f>
        <v>2.2727272727272728E-2</v>
      </c>
      <c r="N387" s="108"/>
      <c r="O387" s="107"/>
    </row>
    <row r="388" spans="2:22" x14ac:dyDescent="0.25">
      <c r="B388" s="102"/>
      <c r="C388" s="102"/>
      <c r="D388" s="102"/>
      <c r="E388" s="102"/>
      <c r="L388" s="107" t="s">
        <v>190</v>
      </c>
      <c r="M388" s="96">
        <f>1/D366</f>
        <v>2.0833333333333332E-2</v>
      </c>
      <c r="N388" s="107">
        <f>SUM(M388:M389)</f>
        <v>4.3560606060606064E-2</v>
      </c>
      <c r="O388" s="107">
        <f>I378+N388</f>
        <v>0.11783846719026646</v>
      </c>
    </row>
    <row r="389" spans="2:22" x14ac:dyDescent="0.25">
      <c r="B389" s="141"/>
      <c r="C389" s="101"/>
      <c r="D389" s="104"/>
      <c r="E389" s="104"/>
      <c r="L389" s="107"/>
      <c r="M389" s="96">
        <f>1/D367</f>
        <v>2.2727272727272728E-2</v>
      </c>
      <c r="N389" s="107"/>
      <c r="O389" s="107"/>
    </row>
    <row r="390" spans="2:22" x14ac:dyDescent="0.25">
      <c r="B390" s="141"/>
      <c r="C390" s="101"/>
      <c r="D390" s="104"/>
      <c r="E390" s="104"/>
      <c r="L390" s="107" t="s">
        <v>191</v>
      </c>
      <c r="M390" s="96">
        <f>1/D364</f>
        <v>2.4390243902439025E-2</v>
      </c>
      <c r="N390" s="107">
        <f>SUM(M390:M392)</f>
        <v>7.2758542270737386E-2</v>
      </c>
      <c r="O390" s="107">
        <f>J378+N390</f>
        <v>0.14613891211187074</v>
      </c>
    </row>
    <row r="391" spans="2:22" x14ac:dyDescent="0.25">
      <c r="B391" s="141"/>
      <c r="C391" s="101"/>
      <c r="D391" s="104"/>
      <c r="E391" s="104"/>
      <c r="L391" s="107"/>
      <c r="M391" s="96">
        <f>1/D367</f>
        <v>2.2727272727272728E-2</v>
      </c>
      <c r="N391" s="107"/>
      <c r="O391" s="107"/>
    </row>
    <row r="392" spans="2:22" x14ac:dyDescent="0.25">
      <c r="B392" s="141"/>
      <c r="C392" s="101"/>
      <c r="D392" s="104"/>
      <c r="E392" s="104"/>
      <c r="L392" s="70"/>
      <c r="M392" s="96">
        <f>1/D368</f>
        <v>2.564102564102564E-2</v>
      </c>
      <c r="N392" s="70"/>
      <c r="O392" s="70"/>
    </row>
    <row r="393" spans="2:22" x14ac:dyDescent="0.25">
      <c r="B393" s="141"/>
      <c r="C393" s="101"/>
      <c r="D393" s="104"/>
      <c r="E393" s="104"/>
      <c r="L393" s="107" t="s">
        <v>192</v>
      </c>
      <c r="M393" s="96">
        <f>1/D365</f>
        <v>2.3809523809523808E-2</v>
      </c>
      <c r="N393" s="107">
        <f>SUM(M393)</f>
        <v>2.3809523809523808E-2</v>
      </c>
      <c r="O393" s="107">
        <f>K378+N393</f>
        <v>7.0262142573189079E-2</v>
      </c>
    </row>
    <row r="394" spans="2:22" x14ac:dyDescent="0.25">
      <c r="B394" s="104"/>
      <c r="D394" s="101"/>
      <c r="E394" s="104"/>
      <c r="M394" s="113"/>
    </row>
    <row r="396" spans="2:22" x14ac:dyDescent="0.25">
      <c r="F396" t="s">
        <v>343</v>
      </c>
    </row>
    <row r="397" spans="2:22" x14ac:dyDescent="0.25">
      <c r="E397" t="s">
        <v>219</v>
      </c>
    </row>
    <row r="422" spans="5:5" x14ac:dyDescent="0.25">
      <c r="E422" t="s">
        <v>195</v>
      </c>
    </row>
    <row r="423" spans="5:5" x14ac:dyDescent="0.25">
      <c r="E423" t="s">
        <v>197</v>
      </c>
    </row>
    <row r="424" spans="5:5" x14ac:dyDescent="0.25">
      <c r="E424" t="s">
        <v>203</v>
      </c>
    </row>
    <row r="425" spans="5:5" x14ac:dyDescent="0.25">
      <c r="E425" t="s">
        <v>210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223"/>
  <sheetViews>
    <sheetView zoomScale="70" zoomScaleNormal="70" workbookViewId="0">
      <selection activeCell="C128" sqref="C128"/>
    </sheetView>
  </sheetViews>
  <sheetFormatPr defaultRowHeight="15" x14ac:dyDescent="0.25"/>
  <cols>
    <col min="3" max="3" width="14.42578125" customWidth="1"/>
    <col min="15" max="15" width="12.5703125" customWidth="1"/>
    <col min="17" max="17" width="10.140625" customWidth="1"/>
    <col min="23" max="23" width="11.7109375" customWidth="1"/>
    <col min="32" max="32" width="10" customWidth="1"/>
  </cols>
  <sheetData>
    <row r="3" spans="1:9" x14ac:dyDescent="0.25">
      <c r="A3" s="95"/>
      <c r="B3" s="95">
        <v>1</v>
      </c>
      <c r="C3" s="95">
        <v>2</v>
      </c>
      <c r="D3" s="95">
        <v>3</v>
      </c>
      <c r="E3" s="95">
        <v>4</v>
      </c>
      <c r="F3" s="95">
        <v>5</v>
      </c>
      <c r="G3" s="164">
        <v>6</v>
      </c>
      <c r="H3" s="101"/>
      <c r="I3" s="96" t="s">
        <v>374</v>
      </c>
    </row>
    <row r="4" spans="1:9" x14ac:dyDescent="0.25">
      <c r="A4" s="95">
        <v>1</v>
      </c>
      <c r="B4" s="149">
        <v>0</v>
      </c>
      <c r="C4" s="149">
        <v>2</v>
      </c>
      <c r="D4" s="149">
        <v>3</v>
      </c>
      <c r="E4" s="149">
        <v>4</v>
      </c>
      <c r="F4" s="149">
        <v>7</v>
      </c>
      <c r="G4" s="165">
        <v>1</v>
      </c>
      <c r="H4" s="101"/>
      <c r="I4" s="96" t="s">
        <v>375</v>
      </c>
    </row>
    <row r="5" spans="1:9" x14ac:dyDescent="0.25">
      <c r="A5" s="95">
        <v>2</v>
      </c>
      <c r="B5" s="150">
        <v>2</v>
      </c>
      <c r="C5" s="150">
        <v>0</v>
      </c>
      <c r="D5" s="150">
        <v>9</v>
      </c>
      <c r="E5" s="150">
        <v>5</v>
      </c>
      <c r="F5" s="150">
        <v>7</v>
      </c>
      <c r="G5" s="166">
        <v>8</v>
      </c>
      <c r="H5" s="101"/>
      <c r="I5" s="96" t="s">
        <v>376</v>
      </c>
    </row>
    <row r="6" spans="1:9" x14ac:dyDescent="0.25">
      <c r="A6" s="95">
        <v>3</v>
      </c>
      <c r="B6" s="149">
        <v>3</v>
      </c>
      <c r="C6" s="149">
        <v>9</v>
      </c>
      <c r="D6" s="149">
        <v>0</v>
      </c>
      <c r="E6" s="149">
        <v>7</v>
      </c>
      <c r="F6" s="149">
        <v>6</v>
      </c>
      <c r="G6" s="165">
        <v>4</v>
      </c>
      <c r="H6" s="101"/>
      <c r="I6" s="96" t="s">
        <v>377</v>
      </c>
    </row>
    <row r="7" spans="1:9" x14ac:dyDescent="0.25">
      <c r="A7" s="95">
        <v>4</v>
      </c>
      <c r="B7" s="150">
        <v>4</v>
      </c>
      <c r="C7" s="150">
        <v>5</v>
      </c>
      <c r="D7" s="150">
        <v>7</v>
      </c>
      <c r="E7" s="150">
        <v>0</v>
      </c>
      <c r="F7" s="150">
        <v>2</v>
      </c>
      <c r="G7" s="166">
        <v>8</v>
      </c>
      <c r="H7" s="101"/>
      <c r="I7" s="96" t="s">
        <v>378</v>
      </c>
    </row>
    <row r="8" spans="1:9" x14ac:dyDescent="0.25">
      <c r="A8" s="95">
        <v>5</v>
      </c>
      <c r="B8" s="149">
        <v>7</v>
      </c>
      <c r="C8" s="149">
        <v>7</v>
      </c>
      <c r="D8" s="149">
        <v>6</v>
      </c>
      <c r="E8" s="149">
        <v>2</v>
      </c>
      <c r="F8" s="149">
        <v>0</v>
      </c>
      <c r="G8" s="165">
        <v>1</v>
      </c>
      <c r="H8" s="101"/>
      <c r="I8" s="96" t="s">
        <v>379</v>
      </c>
    </row>
    <row r="9" spans="1:9" x14ac:dyDescent="0.25">
      <c r="A9" s="154">
        <v>6</v>
      </c>
      <c r="B9" s="163">
        <v>1</v>
      </c>
      <c r="C9" s="163">
        <v>8</v>
      </c>
      <c r="D9" s="163">
        <v>4</v>
      </c>
      <c r="E9" s="163">
        <v>8</v>
      </c>
      <c r="F9" s="163">
        <v>1</v>
      </c>
      <c r="G9" s="167">
        <v>0</v>
      </c>
      <c r="H9" s="101"/>
    </row>
    <row r="10" spans="1:9" x14ac:dyDescent="0.25">
      <c r="A10" s="101"/>
      <c r="B10" s="101"/>
      <c r="C10" s="101"/>
      <c r="D10" s="101"/>
      <c r="E10" s="101"/>
      <c r="F10" s="101"/>
      <c r="G10" s="101"/>
      <c r="H10" s="101"/>
    </row>
    <row r="13" spans="1:9" x14ac:dyDescent="0.25">
      <c r="A13" t="s">
        <v>355</v>
      </c>
    </row>
    <row r="15" spans="1:9" x14ac:dyDescent="0.25">
      <c r="B15" s="100" t="s">
        <v>154</v>
      </c>
    </row>
    <row r="17" spans="2:32" x14ac:dyDescent="0.25">
      <c r="B17" s="126" t="s">
        <v>146</v>
      </c>
      <c r="C17" s="126">
        <v>0.5</v>
      </c>
    </row>
    <row r="18" spans="2:32" x14ac:dyDescent="0.25">
      <c r="B18" s="126" t="s">
        <v>148</v>
      </c>
      <c r="C18" s="126">
        <v>0.2</v>
      </c>
    </row>
    <row r="19" spans="2:32" x14ac:dyDescent="0.25">
      <c r="B19" s="126" t="s">
        <v>158</v>
      </c>
      <c r="C19" s="126">
        <v>1</v>
      </c>
      <c r="M19" s="69"/>
    </row>
    <row r="20" spans="2:32" x14ac:dyDescent="0.25">
      <c r="B20" s="126" t="s">
        <v>159</v>
      </c>
      <c r="C20" s="126">
        <v>1</v>
      </c>
      <c r="M20" s="69"/>
    </row>
    <row r="21" spans="2:32" x14ac:dyDescent="0.25">
      <c r="B21" s="126" t="s">
        <v>204</v>
      </c>
      <c r="C21" s="126">
        <v>5</v>
      </c>
      <c r="M21" s="69"/>
    </row>
    <row r="22" spans="2:32" x14ac:dyDescent="0.25">
      <c r="B22" s="126" t="s">
        <v>220</v>
      </c>
      <c r="C22" s="126">
        <v>5</v>
      </c>
      <c r="M22" s="69"/>
    </row>
    <row r="23" spans="2:32" x14ac:dyDescent="0.25">
      <c r="M23" s="69"/>
    </row>
    <row r="24" spans="2:32" x14ac:dyDescent="0.25">
      <c r="M24" s="69"/>
    </row>
    <row r="25" spans="2:32" x14ac:dyDescent="0.25">
      <c r="B25" s="100" t="s">
        <v>155</v>
      </c>
      <c r="D25" s="70" t="s">
        <v>132</v>
      </c>
      <c r="I25" t="s">
        <v>164</v>
      </c>
      <c r="M25" s="69"/>
      <c r="V25" t="s">
        <v>169</v>
      </c>
    </row>
    <row r="26" spans="2:32" x14ac:dyDescent="0.25">
      <c r="B26" s="70" t="s">
        <v>156</v>
      </c>
      <c r="C26" s="70" t="s">
        <v>157</v>
      </c>
      <c r="D26" t="s">
        <v>167</v>
      </c>
      <c r="I26" s="100" t="s">
        <v>160</v>
      </c>
      <c r="M26" s="69"/>
      <c r="V26" s="100" t="s">
        <v>160</v>
      </c>
    </row>
    <row r="27" spans="2:32" x14ac:dyDescent="0.25">
      <c r="B27" s="70">
        <v>1</v>
      </c>
      <c r="C27" s="137">
        <v>1</v>
      </c>
      <c r="D27">
        <f>$C$18^$C$19*(1/C4)^$C$20+$C$18^$C$19*(1/D4)^$C$20+$C$18^$C$19*(1/E4)^$C$20+$C$18^$C$19*(1/F4)^$C$20+$C$18^$C$19*(1/G4)^$C$20</f>
        <v>0.44523809523809527</v>
      </c>
      <c r="I27" s="70" t="s">
        <v>156</v>
      </c>
      <c r="J27" s="70" t="s">
        <v>161</v>
      </c>
      <c r="K27" s="70">
        <v>1</v>
      </c>
      <c r="L27" s="70">
        <v>2</v>
      </c>
      <c r="M27" s="168">
        <v>3</v>
      </c>
      <c r="N27" s="70">
        <v>4</v>
      </c>
      <c r="O27" s="70">
        <v>5</v>
      </c>
      <c r="P27" s="70">
        <v>6</v>
      </c>
      <c r="Q27" t="s">
        <v>163</v>
      </c>
      <c r="S27" t="s">
        <v>170</v>
      </c>
      <c r="V27" s="70" t="s">
        <v>156</v>
      </c>
      <c r="W27" s="70" t="s">
        <v>161</v>
      </c>
      <c r="X27" s="70">
        <v>1</v>
      </c>
      <c r="Y27" s="70">
        <v>2</v>
      </c>
      <c r="Z27" s="70">
        <v>3</v>
      </c>
      <c r="AA27" s="70">
        <v>4</v>
      </c>
      <c r="AB27" s="70">
        <v>5</v>
      </c>
      <c r="AC27" s="70">
        <v>6</v>
      </c>
      <c r="AD27" t="s">
        <v>163</v>
      </c>
    </row>
    <row r="28" spans="2:32" x14ac:dyDescent="0.25">
      <c r="B28" s="70">
        <v>2</v>
      </c>
      <c r="C28" s="137">
        <v>2</v>
      </c>
      <c r="D28">
        <f>$C$18^$C$19*(1/B5)^$C$20+$C$18^$C$19*(1/D5)^$C$20+$C$18^$C$19*(1/E5)^$C$20+$C$18^$C$19*(1/F5)^$C$20+$C$18^$C$19*(1/G5)^$C$20</f>
        <v>0.21579365079365082</v>
      </c>
      <c r="I28" s="70">
        <v>1</v>
      </c>
      <c r="J28" s="78">
        <f>C27</f>
        <v>1</v>
      </c>
      <c r="K28" s="95">
        <v>0</v>
      </c>
      <c r="L28" s="70">
        <f>($C$18^$C$19*(1/C4)^$C$20)/$D$27</f>
        <v>0.22459893048128343</v>
      </c>
      <c r="M28" s="70">
        <f>($C$18^$C$19*(1/D4)^$C$20)/$D$27</f>
        <v>0.1497326203208556</v>
      </c>
      <c r="N28" s="70">
        <f t="shared" ref="N28:P28" si="0">($C$18^$C$19*(1/E4)^$C$20)/$D$27</f>
        <v>0.11229946524064172</v>
      </c>
      <c r="O28" s="70">
        <f>($C$18^$C$19*(1/F4)^$C$20)/$D$27</f>
        <v>6.4171122994652399E-2</v>
      </c>
      <c r="P28" s="70">
        <f t="shared" si="0"/>
        <v>0.44919786096256686</v>
      </c>
      <c r="Q28">
        <f>SUM(K28:O28)</f>
        <v>0.55080213903743314</v>
      </c>
      <c r="S28" s="70" t="s">
        <v>187</v>
      </c>
      <c r="V28" s="70">
        <v>1</v>
      </c>
      <c r="W28" s="78" t="str">
        <f t="shared" ref="W28:W33" si="1">S51</f>
        <v>1,2,5,4</v>
      </c>
      <c r="X28" s="95">
        <v>0</v>
      </c>
      <c r="Y28" s="95">
        <v>0</v>
      </c>
      <c r="Z28" s="70">
        <f>($C$18^$C$19*(1/D7)^$C$20)/$D$31</f>
        <v>0.11730205278592375</v>
      </c>
      <c r="AA28" s="95">
        <v>0</v>
      </c>
      <c r="AB28" s="95">
        <v>0</v>
      </c>
      <c r="AC28" s="70">
        <f>($C$18^$C$19*(1/G7)^$C$20)/$D$31</f>
        <v>0.10263929618768329</v>
      </c>
      <c r="AD28">
        <f>SUM(X28:Z28)</f>
        <v>0.11730205278592375</v>
      </c>
      <c r="AF28" s="70" t="s">
        <v>363</v>
      </c>
    </row>
    <row r="29" spans="2:32" x14ac:dyDescent="0.25">
      <c r="B29" s="70">
        <v>3</v>
      </c>
      <c r="C29" s="137">
        <v>3</v>
      </c>
      <c r="D29">
        <f>$C$18^$C$19*(1/B6)^$C$20+$C$18^$C$19*(1/C6)^$C$20+$C$18^$C$19*(1/E6)^$C$20+$C$18^$C$19*(1/F6)^$C$20+$C$18^$C$19*(1/G6)^$C$20</f>
        <v>0.2007936507936508</v>
      </c>
      <c r="I29" s="70">
        <v>2</v>
      </c>
      <c r="J29" s="78">
        <f t="shared" ref="J29:J32" si="2">C28</f>
        <v>2</v>
      </c>
      <c r="K29" s="70">
        <f>($C$18^$C$19*(1/B5)^$C$20)/$D$28</f>
        <v>0.46340566384700255</v>
      </c>
      <c r="L29" s="95">
        <v>0</v>
      </c>
      <c r="M29" s="70">
        <f t="shared" ref="M29:P29" si="3">($C$18^$C$19*(1/D5)^$C$20)/$D$28</f>
        <v>0.10297903641044501</v>
      </c>
      <c r="N29" s="70">
        <f t="shared" si="3"/>
        <v>0.18536226553880106</v>
      </c>
      <c r="O29" s="70">
        <f t="shared" si="3"/>
        <v>0.13240161824200072</v>
      </c>
      <c r="P29" s="70">
        <f t="shared" si="3"/>
        <v>0.11585141596175064</v>
      </c>
      <c r="Q29">
        <f>SUM(K29:O29)</f>
        <v>0.88414858403824936</v>
      </c>
      <c r="S29" s="70" t="s">
        <v>189</v>
      </c>
      <c r="V29" s="70">
        <v>2</v>
      </c>
      <c r="W29" s="78" t="str">
        <f t="shared" si="1"/>
        <v>2,6,3,1</v>
      </c>
      <c r="X29" s="95">
        <v>0</v>
      </c>
      <c r="Y29" s="95">
        <v>0</v>
      </c>
      <c r="Z29" s="95">
        <v>0</v>
      </c>
      <c r="AA29" s="70">
        <f>($C$18^$C$19*(1/E4)^$C$20)/$D$27</f>
        <v>0.11229946524064172</v>
      </c>
      <c r="AB29" s="70">
        <f>($C$18^$C$19*(1/F4)^$C$20)/$D$27</f>
        <v>6.4171122994652399E-2</v>
      </c>
      <c r="AC29" s="95">
        <v>0</v>
      </c>
      <c r="AD29">
        <f>SUM(X29:AB29)</f>
        <v>0.1764705882352941</v>
      </c>
      <c r="AF29" s="70" t="s">
        <v>364</v>
      </c>
    </row>
    <row r="30" spans="2:32" x14ac:dyDescent="0.25">
      <c r="B30" s="70">
        <v>4</v>
      </c>
      <c r="C30" s="137">
        <v>5</v>
      </c>
      <c r="D30">
        <f>$C$18^$C$19*(1/B8)^$C$20+$C$18^$C$19*(1/C8)^$C$20+$C$18^$C$19*(1/D8)^$C$20+$C$18^$C$19*(1/E8)^$C$20+$C$18^$C$19*(1/G8)^$C$20</f>
        <v>0.39047619047619048</v>
      </c>
      <c r="I30" s="70">
        <v>3</v>
      </c>
      <c r="J30" s="78">
        <f t="shared" si="2"/>
        <v>3</v>
      </c>
      <c r="K30" s="70">
        <f>($C$18^$C$19*(1/B6)^$C$20)/$D$29</f>
        <v>0.33201581027667981</v>
      </c>
      <c r="L30" s="70">
        <f t="shared" ref="L30:P30" si="4">($C$18^$C$19*(1/C6)^$C$20)/$D$29</f>
        <v>0.11067193675889328</v>
      </c>
      <c r="M30" s="95">
        <v>0</v>
      </c>
      <c r="N30" s="70">
        <f t="shared" si="4"/>
        <v>0.14229249011857706</v>
      </c>
      <c r="O30" s="70">
        <f t="shared" si="4"/>
        <v>0.16600790513833991</v>
      </c>
      <c r="P30" s="70">
        <f t="shared" si="4"/>
        <v>0.24901185770750989</v>
      </c>
      <c r="Q30">
        <f>SUM(K30:N30)</f>
        <v>0.58498023715415015</v>
      </c>
      <c r="S30" s="70" t="s">
        <v>190</v>
      </c>
      <c r="V30" s="70">
        <v>3</v>
      </c>
      <c r="W30" s="78" t="str">
        <f t="shared" si="1"/>
        <v>3,1,2,5</v>
      </c>
      <c r="X30" s="95">
        <v>0</v>
      </c>
      <c r="Y30" s="95">
        <v>0</v>
      </c>
      <c r="Z30" s="95">
        <v>0</v>
      </c>
      <c r="AA30" s="70">
        <f>($C$18^$C$19*(1/E8)^$C$20)/$D$30</f>
        <v>0.25609756097560976</v>
      </c>
      <c r="AB30" s="95">
        <v>0</v>
      </c>
      <c r="AC30" s="70">
        <f>($C$18^$C$19*(1/G8)^$C$20)/$D$30</f>
        <v>0.51219512195121952</v>
      </c>
      <c r="AD30">
        <f>SUM(X30:AA30)</f>
        <v>0.25609756097560976</v>
      </c>
      <c r="AF30" s="70" t="s">
        <v>264</v>
      </c>
    </row>
    <row r="31" spans="2:32" x14ac:dyDescent="0.25">
      <c r="B31" s="70">
        <v>5</v>
      </c>
      <c r="C31" s="137">
        <v>4</v>
      </c>
      <c r="D31">
        <f>$C$18^$C$19*(1/B7)^$C$20+$C$18^$C$19*(1/C7)^$C$20+$C$18^$C$19*(1/D7)^$C$20+$C$18^$C$19*(1/F7)^$C$20+$C$18^$C$19*(1/G7)^$C$20</f>
        <v>0.24357142857142858</v>
      </c>
      <c r="I31" s="70">
        <v>4</v>
      </c>
      <c r="J31" s="78">
        <f t="shared" si="2"/>
        <v>5</v>
      </c>
      <c r="K31" s="70">
        <f>($C$18^$C$19*(1/B8)^$C$20)/$D$30</f>
        <v>7.3170731707317069E-2</v>
      </c>
      <c r="L31" s="70">
        <f t="shared" ref="L31:P31" si="5">($C$18^$C$19*(1/C8)^$C$20)/$D$30</f>
        <v>7.3170731707317069E-2</v>
      </c>
      <c r="M31" s="70">
        <f t="shared" si="5"/>
        <v>8.5365853658536578E-2</v>
      </c>
      <c r="N31" s="70">
        <f t="shared" si="5"/>
        <v>0.25609756097560976</v>
      </c>
      <c r="O31" s="95">
        <v>0</v>
      </c>
      <c r="P31" s="70">
        <f t="shared" si="5"/>
        <v>0.51219512195121952</v>
      </c>
      <c r="Q31">
        <f>SUM(K31:N31)</f>
        <v>0.48780487804878048</v>
      </c>
      <c r="S31" s="70" t="s">
        <v>276</v>
      </c>
      <c r="V31" s="70">
        <v>4</v>
      </c>
      <c r="W31" s="78" t="str">
        <f t="shared" si="1"/>
        <v>5,3,2,6</v>
      </c>
      <c r="X31" s="70">
        <f>($C$18^$C$19*(1/B9)^$C$20)/$D$32</f>
        <v>0.4</v>
      </c>
      <c r="Y31" s="95">
        <v>0</v>
      </c>
      <c r="Z31" s="95">
        <v>0</v>
      </c>
      <c r="AA31" s="70">
        <f>($C$18^$C$19*(1/E9)^$C$20)/$D$32</f>
        <v>0.05</v>
      </c>
      <c r="AB31" s="95">
        <v>0</v>
      </c>
      <c r="AC31" s="95">
        <v>0</v>
      </c>
      <c r="AD31">
        <f>SUM(X31)</f>
        <v>0.4</v>
      </c>
      <c r="AF31" s="70" t="s">
        <v>365</v>
      </c>
    </row>
    <row r="32" spans="2:32" x14ac:dyDescent="0.25">
      <c r="B32" s="70">
        <v>6</v>
      </c>
      <c r="C32" s="144">
        <v>6</v>
      </c>
      <c r="D32">
        <f>$C$18^$C$19*(1/B9)^$C$20+$C$18^$C$19*(1/C9)^$C$20+$C$18^$C$19*(1/D9)^$C$20+$C$18^$C$19*(1/E9)^$C$20+$C$18^$C$19*(1/F9)^$C$20</f>
        <v>0.5</v>
      </c>
      <c r="I32" s="70">
        <v>5</v>
      </c>
      <c r="J32" s="78">
        <f t="shared" si="2"/>
        <v>4</v>
      </c>
      <c r="K32" s="70">
        <f>($C$18^$C$19*(1/B7)^$C$20)/$D$31</f>
        <v>0.20527859237536658</v>
      </c>
      <c r="L32" s="70">
        <f t="shared" ref="L32:P32" si="6">($C$18^$C$19*(1/C7)^$C$20)/$D$31</f>
        <v>0.16422287390029328</v>
      </c>
      <c r="M32" s="70">
        <f t="shared" si="6"/>
        <v>0.11730205278592375</v>
      </c>
      <c r="N32" s="95">
        <v>0</v>
      </c>
      <c r="O32" s="70">
        <f t="shared" si="6"/>
        <v>0.41055718475073316</v>
      </c>
      <c r="P32" s="70">
        <f t="shared" si="6"/>
        <v>0.10263929618768329</v>
      </c>
      <c r="Q32">
        <f>SUM(K32:L32)</f>
        <v>0.36950146627565983</v>
      </c>
      <c r="S32" s="70" t="s">
        <v>221</v>
      </c>
      <c r="V32" s="70">
        <v>5</v>
      </c>
      <c r="W32" s="78" t="str">
        <f t="shared" si="1"/>
        <v>4,2,6,3</v>
      </c>
      <c r="X32" s="70">
        <f>($C$18^$C$19*(1/B6)^$C$20)/$D$29</f>
        <v>0.33201581027667981</v>
      </c>
      <c r="Y32" s="95">
        <v>0</v>
      </c>
      <c r="Z32" s="95">
        <v>0</v>
      </c>
      <c r="AA32" s="95">
        <v>0</v>
      </c>
      <c r="AB32" s="70">
        <f>($C$18^$C$19*(1/F6)^$C$20)/$D$29</f>
        <v>0.16600790513833991</v>
      </c>
      <c r="AC32" s="95">
        <v>0</v>
      </c>
      <c r="AD32">
        <f>SUM(X32:AB32)</f>
        <v>0.49802371541501972</v>
      </c>
      <c r="AF32" s="101" t="s">
        <v>366</v>
      </c>
    </row>
    <row r="33" spans="2:41" x14ac:dyDescent="0.25">
      <c r="B33" s="70"/>
      <c r="I33" s="70">
        <v>6</v>
      </c>
      <c r="J33" s="78">
        <f>C32</f>
        <v>6</v>
      </c>
      <c r="K33" s="70">
        <f>($C$18^$C$19*(1/B9)^$C$20)/$D$32</f>
        <v>0.4</v>
      </c>
      <c r="L33" s="70">
        <f>($C$18^$C$19*(1/C9)^$C$20)/$D$32</f>
        <v>0.05</v>
      </c>
      <c r="M33" s="70">
        <f>($C$18^$C$19*(1/D9)^$C$20)/$D$32</f>
        <v>0.1</v>
      </c>
      <c r="N33" s="70">
        <f>($C$18^$C$19*(1/E9)^$C$20)/$D$32</f>
        <v>0.05</v>
      </c>
      <c r="O33" s="70">
        <f>($C$18^$C$19*(1/F9)^$C$20)/$D$32</f>
        <v>0.4</v>
      </c>
      <c r="P33" s="95">
        <v>0</v>
      </c>
      <c r="Q33">
        <f>SUM(K33)</f>
        <v>0.4</v>
      </c>
      <c r="S33" s="117" t="s">
        <v>346</v>
      </c>
      <c r="V33" s="153">
        <v>6</v>
      </c>
      <c r="W33" s="151" t="str">
        <f t="shared" si="1"/>
        <v>6,1,3,5</v>
      </c>
      <c r="X33" s="154">
        <v>0</v>
      </c>
      <c r="Y33" s="70">
        <f>($C$18^$C$19*(1/C8)^$C$20)/$D$30</f>
        <v>7.3170731707317069E-2</v>
      </c>
      <c r="Z33" s="95">
        <v>0</v>
      </c>
      <c r="AA33" s="70">
        <f>($C$18^$C$19*(1/E8)^$C$20)/$D$30</f>
        <v>0.25609756097560976</v>
      </c>
      <c r="AB33" s="154">
        <v>0</v>
      </c>
      <c r="AC33" s="154">
        <v>0</v>
      </c>
      <c r="AD33">
        <f>SUM(X33:AA33)</f>
        <v>0.32926829268292684</v>
      </c>
      <c r="AF33" s="101" t="s">
        <v>367</v>
      </c>
    </row>
    <row r="37" spans="2:41" x14ac:dyDescent="0.25">
      <c r="I37" t="s">
        <v>165</v>
      </c>
      <c r="V37" t="s">
        <v>308</v>
      </c>
    </row>
    <row r="38" spans="2:41" x14ac:dyDescent="0.25">
      <c r="G38" s="69"/>
      <c r="I38" s="100" t="s">
        <v>160</v>
      </c>
      <c r="V38" s="100" t="s">
        <v>160</v>
      </c>
    </row>
    <row r="39" spans="2:41" x14ac:dyDescent="0.25">
      <c r="G39" s="69"/>
      <c r="I39" s="70" t="s">
        <v>156</v>
      </c>
      <c r="J39" s="70" t="s">
        <v>161</v>
      </c>
      <c r="K39" s="70">
        <v>1</v>
      </c>
      <c r="L39" s="70">
        <v>2</v>
      </c>
      <c r="M39" s="70">
        <v>3</v>
      </c>
      <c r="N39" s="70">
        <v>4</v>
      </c>
      <c r="O39" s="70">
        <v>5</v>
      </c>
      <c r="P39" s="70">
        <v>6</v>
      </c>
      <c r="Q39" t="s">
        <v>163</v>
      </c>
      <c r="U39" s="70" t="s">
        <v>308</v>
      </c>
      <c r="V39" s="70" t="s">
        <v>156</v>
      </c>
      <c r="W39" s="70" t="s">
        <v>161</v>
      </c>
      <c r="X39" s="70">
        <v>1</v>
      </c>
      <c r="Y39" s="70">
        <v>2</v>
      </c>
      <c r="Z39" s="70">
        <v>3</v>
      </c>
      <c r="AA39" s="70">
        <v>4</v>
      </c>
      <c r="AB39" s="70">
        <v>5</v>
      </c>
      <c r="AC39" s="70">
        <v>6</v>
      </c>
      <c r="AD39" t="s">
        <v>163</v>
      </c>
      <c r="AH39" s="70" t="s">
        <v>162</v>
      </c>
      <c r="AI39" s="70"/>
      <c r="AJ39" s="70" t="s">
        <v>164</v>
      </c>
      <c r="AK39" s="70" t="s">
        <v>165</v>
      </c>
      <c r="AL39" s="70" t="s">
        <v>168</v>
      </c>
      <c r="AM39" s="70" t="s">
        <v>169</v>
      </c>
      <c r="AN39" s="70" t="s">
        <v>308</v>
      </c>
      <c r="AO39" s="78" t="s">
        <v>345</v>
      </c>
    </row>
    <row r="40" spans="2:41" x14ac:dyDescent="0.25">
      <c r="G40" s="69"/>
      <c r="I40" s="70">
        <v>1</v>
      </c>
      <c r="J40" s="78" t="str">
        <f t="shared" ref="J40:J45" si="7">S28</f>
        <v>1,5</v>
      </c>
      <c r="K40" s="95">
        <v>0</v>
      </c>
      <c r="L40" s="70">
        <f>($C$18^$C$19*(1/B8)^$C$20)/$D$30</f>
        <v>7.3170731707317069E-2</v>
      </c>
      <c r="M40" s="70">
        <f t="shared" ref="M40:P40" si="8">($C$18^$C$19*(1/D8)^$C$20)/$D$30</f>
        <v>8.5365853658536578E-2</v>
      </c>
      <c r="N40" s="70">
        <f t="shared" si="8"/>
        <v>0.25609756097560976</v>
      </c>
      <c r="O40" s="95">
        <v>0</v>
      </c>
      <c r="P40" s="70">
        <f t="shared" si="8"/>
        <v>0.51219512195121952</v>
      </c>
      <c r="Q40">
        <f>SUM(M40:O40)</f>
        <v>0.34146341463414631</v>
      </c>
      <c r="S40" s="70" t="s">
        <v>174</v>
      </c>
      <c r="U40" s="70">
        <v>0.44492877771040396</v>
      </c>
      <c r="V40" s="70">
        <v>1</v>
      </c>
      <c r="W40" s="78" t="str">
        <f>AF28</f>
        <v>1,2,5,4,3</v>
      </c>
      <c r="X40" s="95">
        <v>0</v>
      </c>
      <c r="Y40" s="95">
        <v>0</v>
      </c>
      <c r="Z40" s="95">
        <v>0</v>
      </c>
      <c r="AA40" s="95">
        <v>0</v>
      </c>
      <c r="AB40" s="95">
        <v>0</v>
      </c>
      <c r="AC40" s="70">
        <f>($C$18^$C$19*(1/G6)^$C$20)/$D$29</f>
        <v>0.24901185770750989</v>
      </c>
      <c r="AD40">
        <f>SUM(X40:AC40)</f>
        <v>0.24901185770750989</v>
      </c>
      <c r="AF40" t="s">
        <v>368</v>
      </c>
      <c r="AH40" s="70">
        <v>1</v>
      </c>
      <c r="AI40" s="70">
        <f t="shared" ref="AI40:AI45" ca="1" si="9">RAND()</f>
        <v>0.34354066371419079</v>
      </c>
      <c r="AJ40" s="70">
        <v>0.63159862296091307</v>
      </c>
      <c r="AK40" s="70">
        <v>0.41198400663544421</v>
      </c>
      <c r="AL40" s="70">
        <v>0.64519895428422225</v>
      </c>
      <c r="AM40" s="70">
        <v>0.12234715807591479</v>
      </c>
      <c r="AN40" s="70">
        <v>0.44492877771040396</v>
      </c>
      <c r="AO40" s="78">
        <v>0.59362333158287472</v>
      </c>
    </row>
    <row r="41" spans="2:41" x14ac:dyDescent="0.25">
      <c r="G41" s="69"/>
      <c r="I41" s="70">
        <v>2</v>
      </c>
      <c r="J41" s="78" t="str">
        <f t="shared" si="7"/>
        <v>2,5</v>
      </c>
      <c r="K41" s="70">
        <f>($C$18^$C$19*(1/B8)^$C$20)/$D$30</f>
        <v>7.3170731707317069E-2</v>
      </c>
      <c r="L41" s="95">
        <v>0</v>
      </c>
      <c r="M41" s="70">
        <f t="shared" ref="M41:P41" si="10">($C$18^$C$19*(1/D8)^$C$20)/$D$30</f>
        <v>8.5365853658536578E-2</v>
      </c>
      <c r="N41" s="70">
        <f t="shared" si="10"/>
        <v>0.25609756097560976</v>
      </c>
      <c r="O41" s="95">
        <v>0</v>
      </c>
      <c r="P41" s="70">
        <f t="shared" si="10"/>
        <v>0.51219512195121952</v>
      </c>
      <c r="Q41">
        <f>SUM(K41:M41)</f>
        <v>0.15853658536585363</v>
      </c>
      <c r="S41" s="70" t="s">
        <v>347</v>
      </c>
      <c r="U41" s="70">
        <v>0.20862159112348921</v>
      </c>
      <c r="V41" s="70">
        <v>2</v>
      </c>
      <c r="W41" s="78" t="str">
        <f t="shared" ref="W41:W45" si="11">AF29</f>
        <v>2,6,3,1,5</v>
      </c>
      <c r="X41" s="95">
        <v>0</v>
      </c>
      <c r="Y41" s="95">
        <v>0</v>
      </c>
      <c r="Z41" s="95">
        <v>0</v>
      </c>
      <c r="AA41" s="70">
        <f>($C$18^$C$19*(1/E8)^$C$20)/$D$30</f>
        <v>0.25609756097560976</v>
      </c>
      <c r="AB41" s="95">
        <v>0</v>
      </c>
      <c r="AC41" s="95">
        <v>0</v>
      </c>
      <c r="AD41">
        <f>SUM(X41:AA41)</f>
        <v>0.25609756097560976</v>
      </c>
      <c r="AF41" t="s">
        <v>369</v>
      </c>
      <c r="AH41" s="70">
        <v>2</v>
      </c>
      <c r="AI41" s="70">
        <f ca="1">RAND()</f>
        <v>0.94709280249693828</v>
      </c>
      <c r="AJ41" s="70">
        <v>0.92258474396326529</v>
      </c>
      <c r="AK41" s="70">
        <v>0.27366170965540848</v>
      </c>
      <c r="AL41" s="70">
        <v>0.39385295272873655</v>
      </c>
      <c r="AM41" s="70">
        <v>0.7120574665153443</v>
      </c>
      <c r="AN41" s="70">
        <v>0.20862159112348921</v>
      </c>
      <c r="AO41" s="78">
        <v>0.94438433765467877</v>
      </c>
    </row>
    <row r="42" spans="2:41" x14ac:dyDescent="0.25">
      <c r="G42" s="69"/>
      <c r="I42" s="70">
        <v>3</v>
      </c>
      <c r="J42" s="78" t="str">
        <f t="shared" si="7"/>
        <v>3,4</v>
      </c>
      <c r="K42" s="95">
        <v>0</v>
      </c>
      <c r="L42" s="70">
        <f t="shared" ref="L42:P42" si="12">($C$18^$C$19*(1/C4)^$C$20)/$D$27</f>
        <v>0.22459893048128343</v>
      </c>
      <c r="M42" s="95">
        <v>0</v>
      </c>
      <c r="N42" s="70">
        <f t="shared" si="12"/>
        <v>0.11229946524064172</v>
      </c>
      <c r="O42" s="70">
        <f t="shared" si="12"/>
        <v>6.4171122994652399E-2</v>
      </c>
      <c r="P42" s="70">
        <f t="shared" si="12"/>
        <v>0.44919786096256686</v>
      </c>
      <c r="Q42">
        <f>SUM(K42:L42)</f>
        <v>0.22459893048128343</v>
      </c>
      <c r="S42" s="70" t="s">
        <v>238</v>
      </c>
      <c r="U42" s="70">
        <v>0.21276991114559007</v>
      </c>
      <c r="V42" s="70">
        <v>3</v>
      </c>
      <c r="W42" s="78" t="str">
        <f t="shared" si="11"/>
        <v>3,1,2,5,4</v>
      </c>
      <c r="X42" s="95">
        <v>0</v>
      </c>
      <c r="Y42" s="95">
        <v>0</v>
      </c>
      <c r="Z42" s="95">
        <v>0</v>
      </c>
      <c r="AA42" s="95">
        <v>0</v>
      </c>
      <c r="AB42" s="95">
        <v>0</v>
      </c>
      <c r="AC42" s="70">
        <f>($C$18^$C$19*(1/G7)^$C$20)/$D$31</f>
        <v>0.10263929618768329</v>
      </c>
      <c r="AD42">
        <f>SUM(X42:AC42)</f>
        <v>0.10263929618768329</v>
      </c>
      <c r="AF42" t="s">
        <v>370</v>
      </c>
      <c r="AH42" s="70">
        <v>3</v>
      </c>
      <c r="AI42" s="70">
        <f ca="1">RAND()</f>
        <v>0.3895779249185618</v>
      </c>
      <c r="AJ42" s="70">
        <v>0.71144584213954254</v>
      </c>
      <c r="AK42" s="70">
        <v>0.64748099279007831</v>
      </c>
      <c r="AL42" s="70">
        <v>0.40554682768011552</v>
      </c>
      <c r="AM42" s="70">
        <v>0.73028058240543436</v>
      </c>
      <c r="AN42" s="70">
        <v>0.21276991114559007</v>
      </c>
      <c r="AO42" s="78">
        <v>0.71062741512211602</v>
      </c>
    </row>
    <row r="43" spans="2:41" x14ac:dyDescent="0.25">
      <c r="G43" s="69"/>
      <c r="I43" s="70">
        <v>4</v>
      </c>
      <c r="J43" s="78" t="str">
        <f t="shared" si="7"/>
        <v>5,4</v>
      </c>
      <c r="K43" s="70">
        <f>($C$18^$C$19*(1/B6)^$C$20)/$D$29</f>
        <v>0.33201581027667981</v>
      </c>
      <c r="L43" s="70">
        <f t="shared" ref="L43:P43" si="13">($C$18^$C$19*(1/C6)^$C$20)/$D$29</f>
        <v>0.11067193675889328</v>
      </c>
      <c r="M43" s="95">
        <v>0</v>
      </c>
      <c r="N43" s="70">
        <f t="shared" si="13"/>
        <v>0.14229249011857706</v>
      </c>
      <c r="O43" s="95">
        <v>0</v>
      </c>
      <c r="P43" s="70">
        <f t="shared" si="13"/>
        <v>0.24901185770750989</v>
      </c>
      <c r="Q43">
        <f>SUM(K43:L43)</f>
        <v>0.44268774703557312</v>
      </c>
      <c r="S43" s="70" t="s">
        <v>258</v>
      </c>
      <c r="U43" s="70">
        <v>0.3994376189169403</v>
      </c>
      <c r="V43" s="70">
        <v>4</v>
      </c>
      <c r="W43" s="78" t="str">
        <f t="shared" si="11"/>
        <v>5,3,2,6,1</v>
      </c>
      <c r="X43" s="95">
        <v>0</v>
      </c>
      <c r="Y43" s="95">
        <v>0</v>
      </c>
      <c r="Z43" s="95">
        <v>0</v>
      </c>
      <c r="AA43" s="70">
        <f>($C$18^$C$19*(1/E4)^$C$20)/$D$27</f>
        <v>0.11229946524064172</v>
      </c>
      <c r="AB43" s="95">
        <v>0</v>
      </c>
      <c r="AC43" s="95">
        <v>0</v>
      </c>
      <c r="AD43">
        <f>SUM(X43:AA43)</f>
        <v>0.11229946524064172</v>
      </c>
      <c r="AF43" t="s">
        <v>371</v>
      </c>
      <c r="AH43" s="70">
        <v>4</v>
      </c>
      <c r="AI43" s="70">
        <f t="shared" ca="1" si="9"/>
        <v>0.63150590063878975</v>
      </c>
      <c r="AJ43" s="70">
        <v>0.59009802877895723</v>
      </c>
      <c r="AK43" s="70">
        <v>0.50165743732594426</v>
      </c>
      <c r="AL43" s="70">
        <v>0.77623211219261834</v>
      </c>
      <c r="AM43" s="70">
        <v>0.43709967074526035</v>
      </c>
      <c r="AN43" s="70">
        <v>0.3994376189169403</v>
      </c>
      <c r="AO43" s="78">
        <v>9.1725675056724909E-2</v>
      </c>
    </row>
    <row r="44" spans="2:41" x14ac:dyDescent="0.25">
      <c r="G44" s="69"/>
      <c r="I44" s="70">
        <v>5</v>
      </c>
      <c r="J44" s="78" t="str">
        <f t="shared" si="7"/>
        <v>4,2</v>
      </c>
      <c r="K44" s="70">
        <f>($C$18^$C$19*(1/B5)^$C$20)/$D$28</f>
        <v>0.46340566384700255</v>
      </c>
      <c r="L44" s="95">
        <v>0</v>
      </c>
      <c r="M44" s="70">
        <f t="shared" ref="M44" si="14">($C$18^$C$19*(1/D5)^$C$20)/$D$28</f>
        <v>0.10297903641044501</v>
      </c>
      <c r="N44" s="95">
        <v>0</v>
      </c>
      <c r="O44" s="70">
        <f t="shared" ref="O44" si="15">($C$18^$C$19*(1/F5)^$C$20)/$D$28</f>
        <v>0.13240161824200072</v>
      </c>
      <c r="P44" s="70">
        <f t="shared" ref="P44" si="16">($C$18^$C$19*(1/G5)^$C$20)/$D$28</f>
        <v>0.11585141596175064</v>
      </c>
      <c r="Q44">
        <f>SUM(K44:P44)</f>
        <v>0.81463773446119891</v>
      </c>
      <c r="S44" s="70" t="s">
        <v>356</v>
      </c>
      <c r="U44" s="70">
        <v>0.94379476594010758</v>
      </c>
      <c r="V44" s="70">
        <v>5</v>
      </c>
      <c r="W44" s="78" t="str">
        <f t="shared" si="11"/>
        <v>4,2,6,3,5</v>
      </c>
      <c r="X44" s="70">
        <f>($C$18^$C$19*(1/B8)^$C$20)/$D$30</f>
        <v>7.3170731707317069E-2</v>
      </c>
      <c r="Y44" s="95">
        <v>0</v>
      </c>
      <c r="Z44" s="95">
        <v>0</v>
      </c>
      <c r="AA44" s="95">
        <v>0</v>
      </c>
      <c r="AB44" s="95">
        <v>0</v>
      </c>
      <c r="AC44" s="95">
        <v>0</v>
      </c>
      <c r="AD44">
        <f>SUM(X44)</f>
        <v>7.3170731707317069E-2</v>
      </c>
      <c r="AF44" t="s">
        <v>372</v>
      </c>
      <c r="AH44" s="70">
        <v>5</v>
      </c>
      <c r="AI44" s="70">
        <f t="shared" ca="1" si="9"/>
        <v>0.38738207397576341</v>
      </c>
      <c r="AJ44" s="70">
        <v>0.37986611373779766</v>
      </c>
      <c r="AK44" s="70">
        <v>0.99904929029303535</v>
      </c>
      <c r="AL44" s="70">
        <v>0.60501007372021154</v>
      </c>
      <c r="AM44" s="70">
        <v>0.5590397929334654</v>
      </c>
      <c r="AN44" s="70">
        <v>0.94379476594010758</v>
      </c>
      <c r="AO44" s="78">
        <v>9.7770567855046675E-2</v>
      </c>
    </row>
    <row r="45" spans="2:41" x14ac:dyDescent="0.25">
      <c r="G45" s="69"/>
      <c r="I45" s="70">
        <v>6</v>
      </c>
      <c r="J45" s="78" t="str">
        <f t="shared" si="7"/>
        <v>6,1</v>
      </c>
      <c r="K45" s="95">
        <v>0</v>
      </c>
      <c r="L45" s="70">
        <f>($C$18^$C$19*(1/C4)^$C$20)/$D$27</f>
        <v>0.22459893048128343</v>
      </c>
      <c r="M45" s="70">
        <f>($C$18^$C$19*(1/D4)^$C$20)/$D$27</f>
        <v>0.1497326203208556</v>
      </c>
      <c r="N45" s="70">
        <f>($C$18^$C$19*(1/E4)^$C$20)/$D$27</f>
        <v>0.11229946524064172</v>
      </c>
      <c r="O45" s="70">
        <f>($C$18^$C$19*(1/F4)^$C$20)/$D$27</f>
        <v>6.4171122994652399E-2</v>
      </c>
      <c r="P45" s="95">
        <v>0</v>
      </c>
      <c r="Q45">
        <f>SUM(K45:M45)</f>
        <v>0.37433155080213903</v>
      </c>
      <c r="S45" s="117" t="s">
        <v>357</v>
      </c>
      <c r="U45" s="153">
        <v>0.25205554185598311</v>
      </c>
      <c r="V45" s="153">
        <v>6</v>
      </c>
      <c r="W45" s="151" t="str">
        <f t="shared" si="11"/>
        <v>6,1,3,5,4</v>
      </c>
      <c r="X45" s="154">
        <v>0</v>
      </c>
      <c r="Y45" s="153">
        <f>($C$18^$C$19*(1/C7)^$C$20)/$D$31</f>
        <v>0.16422287390029328</v>
      </c>
      <c r="Z45" s="154">
        <v>0</v>
      </c>
      <c r="AA45" s="154">
        <v>0</v>
      </c>
      <c r="AB45" s="154">
        <v>0</v>
      </c>
      <c r="AC45" s="154">
        <v>0</v>
      </c>
      <c r="AD45">
        <f>SUM(X45:Y45)</f>
        <v>0.16422287390029328</v>
      </c>
      <c r="AF45" t="s">
        <v>373</v>
      </c>
      <c r="AH45" s="153">
        <v>6</v>
      </c>
      <c r="AI45" s="153">
        <f t="shared" ca="1" si="9"/>
        <v>0.57140949377808348</v>
      </c>
      <c r="AJ45" s="153">
        <v>0.53213970948056133</v>
      </c>
      <c r="AK45" s="153">
        <v>0.44907090398162175</v>
      </c>
      <c r="AL45" s="153">
        <v>0.73502132050999647</v>
      </c>
      <c r="AM45" s="153">
        <v>0.97087149427307218</v>
      </c>
      <c r="AN45" s="153">
        <v>0.25205554185598311</v>
      </c>
      <c r="AO45" s="151">
        <v>0.85938479293541159</v>
      </c>
    </row>
    <row r="46" spans="2:41" x14ac:dyDescent="0.25">
      <c r="G46" s="69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</row>
    <row r="47" spans="2:41" x14ac:dyDescent="0.25"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</row>
    <row r="48" spans="2:41" x14ac:dyDescent="0.25">
      <c r="G48" s="69"/>
      <c r="I48" t="s">
        <v>168</v>
      </c>
      <c r="V48" t="s">
        <v>345</v>
      </c>
    </row>
    <row r="49" spans="2:34" x14ac:dyDescent="0.25">
      <c r="G49" s="69"/>
      <c r="I49" s="100" t="s">
        <v>160</v>
      </c>
      <c r="V49" s="100" t="s">
        <v>160</v>
      </c>
    </row>
    <row r="50" spans="2:34" x14ac:dyDescent="0.25">
      <c r="G50" s="69"/>
      <c r="I50" s="70" t="s">
        <v>156</v>
      </c>
      <c r="J50" s="70" t="s">
        <v>161</v>
      </c>
      <c r="K50" s="70">
        <v>1</v>
      </c>
      <c r="L50" s="70">
        <v>2</v>
      </c>
      <c r="M50" s="70">
        <v>3</v>
      </c>
      <c r="N50" s="70">
        <v>4</v>
      </c>
      <c r="O50" s="70">
        <v>5</v>
      </c>
      <c r="P50" s="70">
        <v>6</v>
      </c>
      <c r="Q50" t="s">
        <v>163</v>
      </c>
      <c r="V50" s="70" t="s">
        <v>156</v>
      </c>
      <c r="W50" s="70" t="s">
        <v>161</v>
      </c>
      <c r="X50" s="70">
        <v>1</v>
      </c>
      <c r="Y50" s="70">
        <v>2</v>
      </c>
      <c r="Z50" s="70">
        <v>3</v>
      </c>
      <c r="AA50" s="70">
        <v>4</v>
      </c>
      <c r="AB50" s="70">
        <v>5</v>
      </c>
      <c r="AC50" s="70">
        <v>6</v>
      </c>
      <c r="AD50" t="s">
        <v>163</v>
      </c>
    </row>
    <row r="51" spans="2:34" x14ac:dyDescent="0.25">
      <c r="G51" s="69"/>
      <c r="I51" s="70">
        <v>1</v>
      </c>
      <c r="J51" s="78" t="str">
        <f t="shared" ref="J51:J56" si="17">S40</f>
        <v>1,2,5</v>
      </c>
      <c r="K51" s="95">
        <v>0</v>
      </c>
      <c r="L51" s="95">
        <v>0</v>
      </c>
      <c r="M51" s="70">
        <f>($C$18^$C$19*(1/D8)^$C$20)/$D$30</f>
        <v>8.5365853658536578E-2</v>
      </c>
      <c r="N51" s="70">
        <f>($C$18^$C$19*(1/E8)^$C$20)/$D$30</f>
        <v>0.25609756097560976</v>
      </c>
      <c r="O51" s="95">
        <v>0</v>
      </c>
      <c r="P51" s="70">
        <f>($C$18^$C$19*(1/G8)^$C$20)/$D$30</f>
        <v>0.51219512195121952</v>
      </c>
      <c r="Q51">
        <f>SUM(K51:N51)</f>
        <v>0.34146341463414631</v>
      </c>
      <c r="S51" s="70" t="s">
        <v>358</v>
      </c>
      <c r="V51" s="70">
        <v>1</v>
      </c>
      <c r="W51" s="78" t="str">
        <f>AF40</f>
        <v>1,2,5,4,3,6</v>
      </c>
      <c r="X51" s="70">
        <f>($C$18^$C$19*(1/B9)^$C$20)/$D$32</f>
        <v>0.4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>
        <f>SUM(X51)</f>
        <v>0.4</v>
      </c>
      <c r="AF51" t="s">
        <v>374</v>
      </c>
    </row>
    <row r="52" spans="2:34" x14ac:dyDescent="0.25">
      <c r="G52" s="69"/>
      <c r="I52" s="70">
        <v>2</v>
      </c>
      <c r="J52" s="78" t="str">
        <f t="shared" si="17"/>
        <v>2,6,3</v>
      </c>
      <c r="K52" s="70">
        <f>($C$18^$C$19*(1/B6)^$C$20)/$D$29</f>
        <v>0.33201581027667981</v>
      </c>
      <c r="L52" s="95">
        <v>0</v>
      </c>
      <c r="M52" s="95">
        <v>0</v>
      </c>
      <c r="N52" s="70">
        <f>($C$18^$C$19*(1/E6)^$C$20)/$D$29</f>
        <v>0.14229249011857706</v>
      </c>
      <c r="O52" s="70">
        <f>($C$18^$C$19*(1/F6)^$C$20)/$D$29</f>
        <v>0.16600790513833991</v>
      </c>
      <c r="P52" s="95">
        <v>0</v>
      </c>
      <c r="Q52">
        <f>SUM(K52)</f>
        <v>0.33201581027667981</v>
      </c>
      <c r="S52" s="70" t="s">
        <v>359</v>
      </c>
      <c r="V52" s="70">
        <v>2</v>
      </c>
      <c r="W52" s="78" t="str">
        <f t="shared" ref="W52:W56" si="18">AF41</f>
        <v>2,6,3,1,5,4</v>
      </c>
      <c r="X52" s="95">
        <v>0</v>
      </c>
      <c r="Y52" s="70">
        <f>($C$18^$C$19*(1/C7)^$C$20)/$D$31</f>
        <v>0.16422287390029328</v>
      </c>
      <c r="Z52" s="95">
        <v>0</v>
      </c>
      <c r="AA52" s="95">
        <v>0</v>
      </c>
      <c r="AB52" s="95">
        <v>0</v>
      </c>
      <c r="AC52" s="95">
        <v>0</v>
      </c>
      <c r="AD52">
        <f>SUM(X52:Y52)</f>
        <v>0.16422287390029328</v>
      </c>
      <c r="AF52" t="s">
        <v>375</v>
      </c>
    </row>
    <row r="53" spans="2:34" x14ac:dyDescent="0.25">
      <c r="G53" s="69"/>
      <c r="I53" s="70">
        <v>3</v>
      </c>
      <c r="J53" s="78" t="str">
        <f t="shared" si="17"/>
        <v>3,1,2</v>
      </c>
      <c r="K53" s="95">
        <v>0</v>
      </c>
      <c r="L53" s="95">
        <v>0</v>
      </c>
      <c r="M53" s="95">
        <v>0</v>
      </c>
      <c r="N53" s="70">
        <f>($C$18^$C$19*(1/E5)^$C$20)/$D$28</f>
        <v>0.18536226553880106</v>
      </c>
      <c r="O53" s="70">
        <f>($C$18^$C$19*(1/F5)^$C$20)/$D$28</f>
        <v>0.13240161824200072</v>
      </c>
      <c r="P53" s="70">
        <f>($C$18^$C$19*(1/G5)^$C$20)/$D$28</f>
        <v>0.11585141596175064</v>
      </c>
      <c r="Q53">
        <f>SUM(K53:O53)</f>
        <v>0.31776388378080178</v>
      </c>
      <c r="S53" s="70" t="s">
        <v>260</v>
      </c>
      <c r="V53" s="70">
        <v>3</v>
      </c>
      <c r="W53" s="78" t="str">
        <f t="shared" si="18"/>
        <v>3,1,2,5,4,6</v>
      </c>
      <c r="X53" s="95">
        <v>0</v>
      </c>
      <c r="Y53" s="95">
        <v>0</v>
      </c>
      <c r="Z53" s="70">
        <f>($C$18^$C$19*(1/D9)^$C$20)/$D$32</f>
        <v>0.1</v>
      </c>
      <c r="AA53" s="95">
        <v>0</v>
      </c>
      <c r="AB53" s="95">
        <v>0</v>
      </c>
      <c r="AC53" s="95">
        <v>0</v>
      </c>
      <c r="AD53">
        <f>SUM(X53:Z53)</f>
        <v>0.1</v>
      </c>
      <c r="AF53" t="s">
        <v>376</v>
      </c>
    </row>
    <row r="54" spans="2:34" x14ac:dyDescent="0.25">
      <c r="G54" s="69"/>
      <c r="I54" s="70">
        <v>4</v>
      </c>
      <c r="J54" s="78" t="str">
        <f t="shared" si="17"/>
        <v>5,3,2</v>
      </c>
      <c r="K54" s="70">
        <f>($C$18^$C$19*(1/B5)^$C$20)/$D$28</f>
        <v>0.46340566384700255</v>
      </c>
      <c r="L54" s="95">
        <v>0</v>
      </c>
      <c r="M54" s="95">
        <v>0</v>
      </c>
      <c r="N54" s="70">
        <f>($C$18^$C$19*(1/E5)^$C$20)/$D$28</f>
        <v>0.18536226553880106</v>
      </c>
      <c r="O54" s="95">
        <v>0</v>
      </c>
      <c r="P54" s="70">
        <f>($C$18^$C$19*(1/G5)^$C$20)/$D$28</f>
        <v>0.11585141596175064</v>
      </c>
      <c r="Q54">
        <f>SUM(K54:P54)</f>
        <v>0.76461934534755427</v>
      </c>
      <c r="S54" s="70" t="s">
        <v>362</v>
      </c>
      <c r="V54" s="70">
        <v>4</v>
      </c>
      <c r="W54" s="78" t="str">
        <f t="shared" si="18"/>
        <v>5,3,2,6,1,4</v>
      </c>
      <c r="X54" s="95">
        <v>0</v>
      </c>
      <c r="Y54" s="95">
        <v>0</v>
      </c>
      <c r="Z54" s="95">
        <v>0</v>
      </c>
      <c r="AA54" s="95">
        <v>0</v>
      </c>
      <c r="AB54" s="70">
        <f>($C$18^$C$19*(1/F7)^$C$20)/$D$31</f>
        <v>0.41055718475073316</v>
      </c>
      <c r="AC54" s="95">
        <v>0</v>
      </c>
      <c r="AD54">
        <f>SUM(X54:AB54)</f>
        <v>0.41055718475073316</v>
      </c>
      <c r="AF54" t="s">
        <v>377</v>
      </c>
    </row>
    <row r="55" spans="2:34" x14ac:dyDescent="0.25">
      <c r="G55" s="69"/>
      <c r="I55" s="70">
        <v>5</v>
      </c>
      <c r="J55" s="78" t="str">
        <f t="shared" si="17"/>
        <v>4,2,6</v>
      </c>
      <c r="K55" s="70">
        <f>($C$18^$C$19*(1/B9)^$C$20)/$D$32</f>
        <v>0.4</v>
      </c>
      <c r="L55" s="95">
        <v>0</v>
      </c>
      <c r="M55" s="70">
        <f>($C$18^$C$19*(1/D9)^$C$20)/$D$32</f>
        <v>0.1</v>
      </c>
      <c r="N55" s="95">
        <v>0</v>
      </c>
      <c r="O55" s="70">
        <f>($C$18^$C$19*(1/F9)^$C$20)/$D$32</f>
        <v>0.4</v>
      </c>
      <c r="P55" s="95">
        <v>0</v>
      </c>
      <c r="Q55">
        <f>SUM(K55:M55)</f>
        <v>0.5</v>
      </c>
      <c r="S55" s="70" t="s">
        <v>360</v>
      </c>
      <c r="V55" s="70">
        <v>5</v>
      </c>
      <c r="W55" s="78" t="str">
        <f t="shared" si="18"/>
        <v>4,2,6,3,5,1</v>
      </c>
      <c r="X55" s="95">
        <v>0</v>
      </c>
      <c r="Y55" s="95">
        <v>0</v>
      </c>
      <c r="Z55" s="95">
        <v>0</v>
      </c>
      <c r="AA55" s="70">
        <f>($C$18^$C$19*(1/E4)^$C$20)/$D$27</f>
        <v>0.11229946524064172</v>
      </c>
      <c r="AB55" s="95">
        <v>0</v>
      </c>
      <c r="AC55" s="95">
        <v>0</v>
      </c>
      <c r="AD55">
        <f>SUM(X55:AA55)</f>
        <v>0.11229946524064172</v>
      </c>
      <c r="AF55" t="s">
        <v>378</v>
      </c>
    </row>
    <row r="56" spans="2:34" x14ac:dyDescent="0.25">
      <c r="G56" s="69"/>
      <c r="I56" s="153">
        <v>6</v>
      </c>
      <c r="J56" s="78" t="str">
        <f t="shared" si="17"/>
        <v>6,1,3</v>
      </c>
      <c r="K56" s="95">
        <v>0</v>
      </c>
      <c r="L56" s="153">
        <f>($C$18^$C$19*(1/C6)^$C$20)/$D$29</f>
        <v>0.11067193675889328</v>
      </c>
      <c r="M56" s="95">
        <v>0</v>
      </c>
      <c r="N56" s="153">
        <f>($C$18^$C$19*(1/E6)^$C$20)/$D$29</f>
        <v>0.14229249011857706</v>
      </c>
      <c r="O56" s="153">
        <f>($C$18^$C$19*(1/F6)^$C$20)/$D$29</f>
        <v>0.16600790513833991</v>
      </c>
      <c r="P56" s="95">
        <v>0</v>
      </c>
      <c r="Q56">
        <f>SUM(K56:O56)</f>
        <v>0.41897233201581024</v>
      </c>
      <c r="S56" s="117" t="s">
        <v>361</v>
      </c>
      <c r="V56" s="153">
        <v>6</v>
      </c>
      <c r="W56" s="78" t="str">
        <f t="shared" si="18"/>
        <v>6,1,3,5,4,2</v>
      </c>
      <c r="X56" s="95">
        <v>0</v>
      </c>
      <c r="Y56" s="95">
        <v>0</v>
      </c>
      <c r="Z56" s="95">
        <v>0</v>
      </c>
      <c r="AA56" s="95">
        <v>0</v>
      </c>
      <c r="AB56" s="95">
        <v>0</v>
      </c>
      <c r="AC56" s="70">
        <f>($C$18^$C$19*(1/G5)^$C$20)/$D$28</f>
        <v>0.11585141596175064</v>
      </c>
      <c r="AD56">
        <f>SUM(X56:AC56)</f>
        <v>0.11585141596175064</v>
      </c>
      <c r="AF56" t="s">
        <v>379</v>
      </c>
    </row>
    <row r="57" spans="2:34" x14ac:dyDescent="0.25">
      <c r="G57" s="69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</row>
    <row r="58" spans="2:34" x14ac:dyDescent="0.25">
      <c r="G58" s="69"/>
      <c r="I58" s="101"/>
      <c r="J58" s="101"/>
      <c r="K58" s="101"/>
      <c r="L58" s="94" t="s">
        <v>4</v>
      </c>
      <c r="M58" s="94" t="s">
        <v>235</v>
      </c>
      <c r="N58" s="94" t="s">
        <v>163</v>
      </c>
      <c r="O58" s="94" t="s">
        <v>150</v>
      </c>
      <c r="P58" s="101"/>
      <c r="Q58" s="101"/>
      <c r="R58" s="101"/>
      <c r="S58" s="101"/>
      <c r="AC58" s="101"/>
      <c r="AD58" s="101"/>
      <c r="AE58" s="101"/>
      <c r="AF58" s="101"/>
      <c r="AG58" s="101"/>
      <c r="AH58" s="101"/>
    </row>
    <row r="59" spans="2:34" x14ac:dyDescent="0.25">
      <c r="B59" s="100" t="s">
        <v>183</v>
      </c>
      <c r="L59" s="143" t="s">
        <v>152</v>
      </c>
      <c r="M59" s="96">
        <f>1/D61</f>
        <v>4.3478260869565216E-2</v>
      </c>
      <c r="N59" s="143">
        <f>SUM(M59:M60)</f>
        <v>8.193979933110368E-2</v>
      </c>
      <c r="O59" s="143">
        <f>$D$75+N59</f>
        <v>0.18193979933110369</v>
      </c>
      <c r="AC59" s="101"/>
      <c r="AD59" s="101"/>
      <c r="AE59" s="101"/>
      <c r="AF59" s="101"/>
    </row>
    <row r="60" spans="2:34" x14ac:dyDescent="0.25">
      <c r="B60" t="s">
        <v>156</v>
      </c>
      <c r="C60" t="s">
        <v>184</v>
      </c>
      <c r="L60" s="145"/>
      <c r="M60" s="96">
        <f>1/D63</f>
        <v>3.8461538461538464E-2</v>
      </c>
      <c r="N60" s="145"/>
      <c r="O60" s="145"/>
    </row>
    <row r="61" spans="2:34" x14ac:dyDescent="0.25">
      <c r="B61" s="95">
        <v>1</v>
      </c>
      <c r="C61" s="95" t="str">
        <f>AF51</f>
        <v>1,2,5,4,3,6,1</v>
      </c>
      <c r="D61" s="95">
        <f>C4+F5+E8+D7+G6+B9</f>
        <v>23</v>
      </c>
      <c r="L61" s="107"/>
      <c r="M61" s="96"/>
      <c r="N61" s="70"/>
      <c r="O61" s="70"/>
    </row>
    <row r="62" spans="2:34" x14ac:dyDescent="0.25">
      <c r="B62" s="96">
        <v>2</v>
      </c>
      <c r="C62" s="96" t="str">
        <f t="shared" ref="C62:C65" si="19">AF52</f>
        <v>2,6,3,1,5,4,2</v>
      </c>
      <c r="D62" s="96">
        <f>G5+D9+B6+F4+E8+C7</f>
        <v>29</v>
      </c>
      <c r="L62" s="161" t="s">
        <v>185</v>
      </c>
      <c r="M62" s="96">
        <f>1/D66</f>
        <v>0.04</v>
      </c>
      <c r="N62" s="107">
        <f>SUM(M62:M62)</f>
        <v>0.04</v>
      </c>
      <c r="O62" s="107">
        <f>$D$75+N62</f>
        <v>0.14000000000000001</v>
      </c>
    </row>
    <row r="63" spans="2:34" x14ac:dyDescent="0.25">
      <c r="B63" s="96">
        <v>3</v>
      </c>
      <c r="C63" s="96" t="str">
        <f t="shared" si="19"/>
        <v>3,1,2,5,4,6,3</v>
      </c>
      <c r="D63" s="96">
        <f>B6+C4+F5+E8+G7+D9</f>
        <v>26</v>
      </c>
      <c r="L63" s="142" t="s">
        <v>199</v>
      </c>
      <c r="M63" s="96">
        <f>1/D62</f>
        <v>3.4482758620689655E-2</v>
      </c>
      <c r="N63" s="143">
        <f>SUM(M63:M64)</f>
        <v>7.2944297082228118E-2</v>
      </c>
      <c r="O63" s="143">
        <f>$D$75+N63</f>
        <v>0.17294429708222814</v>
      </c>
      <c r="AD63" s="69"/>
    </row>
    <row r="64" spans="2:34" x14ac:dyDescent="0.25">
      <c r="B64" s="96">
        <v>4</v>
      </c>
      <c r="C64" s="96" t="str">
        <f t="shared" si="19"/>
        <v>5,3,2,6,1,4,5</v>
      </c>
      <c r="D64" s="96">
        <f>D8+C6+G5+B9+E4+F7</f>
        <v>30</v>
      </c>
      <c r="L64" s="142"/>
      <c r="M64" s="96">
        <f>1/D63</f>
        <v>3.8461538461538464E-2</v>
      </c>
      <c r="N64" s="145"/>
      <c r="O64" s="145"/>
      <c r="AD64" s="69"/>
    </row>
    <row r="65" spans="2:30" x14ac:dyDescent="0.25">
      <c r="B65" s="96">
        <v>5</v>
      </c>
      <c r="C65" s="96" t="str">
        <f t="shared" si="19"/>
        <v>4,2,6,3,5,1,4</v>
      </c>
      <c r="D65" s="96">
        <f>C7+G5+D9+F6+B8+E4</f>
        <v>34</v>
      </c>
      <c r="L65" s="161" t="s">
        <v>186</v>
      </c>
      <c r="M65" s="96">
        <f>1/D64</f>
        <v>3.3333333333333333E-2</v>
      </c>
      <c r="N65" s="143">
        <f>SUM(M65:M66)</f>
        <v>6.2745098039215685E-2</v>
      </c>
      <c r="O65" s="143">
        <f>$D$75+N65</f>
        <v>0.16274509803921569</v>
      </c>
      <c r="AD65" s="69"/>
    </row>
    <row r="66" spans="2:30" x14ac:dyDescent="0.25">
      <c r="B66" s="155">
        <v>6</v>
      </c>
      <c r="C66" s="96" t="str">
        <f>AF56</f>
        <v>6,1,3,5,4,2,6</v>
      </c>
      <c r="D66" s="38">
        <f>B9+D4+F6+E8+C7+G5</f>
        <v>25</v>
      </c>
      <c r="L66" s="161"/>
      <c r="M66" s="96">
        <f>1/D65</f>
        <v>2.9411764705882353E-2</v>
      </c>
      <c r="N66" s="145"/>
      <c r="O66" s="145"/>
      <c r="AD66" s="69"/>
    </row>
    <row r="67" spans="2:30" x14ac:dyDescent="0.25">
      <c r="B67" s="101"/>
      <c r="L67" s="107" t="s">
        <v>187</v>
      </c>
      <c r="M67" s="96">
        <f>1/D62</f>
        <v>3.4482758620689655E-2</v>
      </c>
      <c r="N67" s="108">
        <f>SUM(M67)</f>
        <v>3.4482758620689655E-2</v>
      </c>
      <c r="O67" s="107">
        <f>$D$75+N67</f>
        <v>0.13448275862068965</v>
      </c>
      <c r="AD67" s="69"/>
    </row>
    <row r="68" spans="2:30" x14ac:dyDescent="0.25">
      <c r="L68" s="107" t="s">
        <v>198</v>
      </c>
      <c r="M68" s="96">
        <f>1/D65</f>
        <v>2.9411764705882353E-2</v>
      </c>
      <c r="N68" s="108">
        <f>SUM(M68)</f>
        <v>2.9411764705882353E-2</v>
      </c>
      <c r="O68" s="107">
        <f>$D$75+N68</f>
        <v>0.12941176470588237</v>
      </c>
      <c r="AD68" s="69"/>
    </row>
    <row r="69" spans="2:30" x14ac:dyDescent="0.25">
      <c r="L69" s="161" t="s">
        <v>166</v>
      </c>
      <c r="M69" s="96">
        <f>1/D64</f>
        <v>3.3333333333333333E-2</v>
      </c>
      <c r="N69" s="108">
        <f>SUM(M69:M69)</f>
        <v>3.3333333333333333E-2</v>
      </c>
      <c r="O69" s="107">
        <f>$D$75+N69</f>
        <v>0.13333333333333333</v>
      </c>
      <c r="AD69" s="69"/>
    </row>
    <row r="70" spans="2:30" x14ac:dyDescent="0.25">
      <c r="C70" s="100" t="s">
        <v>145</v>
      </c>
      <c r="L70" s="107" t="s">
        <v>221</v>
      </c>
      <c r="M70" s="96">
        <f>1/D65</f>
        <v>2.9411764705882353E-2</v>
      </c>
      <c r="N70" s="108">
        <f>SUM(M70:M70)</f>
        <v>2.9411764705882353E-2</v>
      </c>
      <c r="O70" s="107">
        <f>$D$75+N70</f>
        <v>0.12941176470588237</v>
      </c>
      <c r="Q70" s="38"/>
      <c r="R70" s="38"/>
      <c r="S70" s="38"/>
      <c r="T70" s="38"/>
      <c r="U70" s="38"/>
      <c r="V70" s="38"/>
      <c r="W70" s="38"/>
      <c r="X70" s="101"/>
      <c r="Y70" s="101"/>
      <c r="Z70" s="69"/>
      <c r="AA70" s="69"/>
      <c r="AB70" s="69"/>
      <c r="AC70" s="69"/>
      <c r="AD70" s="69"/>
    </row>
    <row r="71" spans="2:30" x14ac:dyDescent="0.25">
      <c r="L71" s="161" t="s">
        <v>189</v>
      </c>
      <c r="M71" s="96">
        <f>1/D61</f>
        <v>4.3478260869565216E-2</v>
      </c>
      <c r="N71" s="170">
        <f>SUM(M71:M72)</f>
        <v>8.193979933110368E-2</v>
      </c>
      <c r="O71" s="143">
        <f>$D$75+N71</f>
        <v>0.18193979933110369</v>
      </c>
      <c r="Q71" s="38"/>
      <c r="R71" s="38"/>
      <c r="S71" s="38"/>
      <c r="T71" s="38"/>
      <c r="U71" s="38"/>
      <c r="V71" s="38"/>
      <c r="W71" s="38"/>
      <c r="X71" s="38"/>
      <c r="Y71" s="38"/>
    </row>
    <row r="72" spans="2:30" x14ac:dyDescent="0.25">
      <c r="L72" s="161"/>
      <c r="M72" s="96">
        <f>1/D63</f>
        <v>3.8461538461538464E-2</v>
      </c>
      <c r="N72" s="171"/>
      <c r="O72" s="145"/>
      <c r="Q72" s="38"/>
      <c r="R72" s="38"/>
      <c r="S72" s="38"/>
      <c r="T72" s="38"/>
      <c r="U72" s="38"/>
      <c r="V72" s="38"/>
      <c r="W72" s="38"/>
      <c r="X72" s="38"/>
      <c r="Y72" s="38"/>
    </row>
    <row r="73" spans="2:30" x14ac:dyDescent="0.25">
      <c r="L73" s="161" t="s">
        <v>172</v>
      </c>
      <c r="M73" s="96">
        <f>1/D61</f>
        <v>4.3478260869565216E-2</v>
      </c>
      <c r="N73" s="107">
        <f>SUM(M73)</f>
        <v>4.3478260869565216E-2</v>
      </c>
      <c r="O73" s="107">
        <f>$D$75+N73</f>
        <v>0.14347826086956522</v>
      </c>
      <c r="Q73" s="38"/>
      <c r="R73" s="38"/>
      <c r="S73" s="38"/>
      <c r="T73" s="38"/>
      <c r="U73" s="38"/>
      <c r="V73" s="38"/>
      <c r="W73" s="38"/>
      <c r="X73" s="38"/>
      <c r="Y73" s="38"/>
    </row>
    <row r="74" spans="2:30" x14ac:dyDescent="0.25">
      <c r="L74" s="94" t="s">
        <v>191</v>
      </c>
      <c r="M74" s="96">
        <f>1/D65</f>
        <v>2.9411764705882353E-2</v>
      </c>
      <c r="N74" s="143">
        <f>SUM(M74:M75)</f>
        <v>6.9411764705882353E-2</v>
      </c>
      <c r="O74" s="143">
        <f>$D$75+N74</f>
        <v>0.16941176470588237</v>
      </c>
      <c r="Q74" s="38"/>
      <c r="R74" s="38"/>
      <c r="S74" s="38"/>
      <c r="T74" s="38"/>
      <c r="U74" s="38"/>
      <c r="V74" s="38"/>
      <c r="W74" s="38"/>
      <c r="X74" s="38"/>
      <c r="Y74" s="38"/>
    </row>
    <row r="75" spans="2:30" x14ac:dyDescent="0.25">
      <c r="C75" s="102" t="s">
        <v>234</v>
      </c>
      <c r="D75">
        <f>(1-$C$17)*$C$18</f>
        <v>0.1</v>
      </c>
      <c r="E75" s="102"/>
      <c r="F75" s="102" t="s">
        <v>344</v>
      </c>
      <c r="L75" s="94"/>
      <c r="M75" s="96">
        <f>1/D66</f>
        <v>0.04</v>
      </c>
      <c r="N75" s="145"/>
      <c r="O75" s="145"/>
      <c r="Q75" s="38"/>
      <c r="R75" s="38"/>
      <c r="S75" s="38"/>
      <c r="T75" s="38"/>
      <c r="U75" s="38"/>
      <c r="V75" s="38"/>
      <c r="W75" s="38"/>
      <c r="X75" s="38"/>
      <c r="Y75" s="38"/>
    </row>
    <row r="76" spans="2:30" x14ac:dyDescent="0.25">
      <c r="C76" s="104"/>
      <c r="D76" s="101"/>
      <c r="E76" s="104"/>
      <c r="F76" s="104"/>
      <c r="L76" s="70" t="s">
        <v>256</v>
      </c>
      <c r="M76" s="96">
        <f>1/D64</f>
        <v>3.3333333333333333E-2</v>
      </c>
      <c r="N76" s="107">
        <f>SUM(M76)</f>
        <v>3.3333333333333333E-2</v>
      </c>
      <c r="O76" s="107">
        <f>$D$75+N76</f>
        <v>0.13333333333333333</v>
      </c>
      <c r="Q76" s="38"/>
      <c r="R76" s="38"/>
      <c r="S76" s="38"/>
      <c r="T76" s="38"/>
      <c r="U76" s="38"/>
      <c r="V76" s="38"/>
      <c r="W76" s="38"/>
      <c r="X76" s="38"/>
      <c r="Y76" s="38"/>
    </row>
    <row r="77" spans="2:30" x14ac:dyDescent="0.25">
      <c r="C77" s="104"/>
      <c r="D77" s="101"/>
      <c r="E77" s="104"/>
      <c r="F77" s="104"/>
      <c r="L77" s="107" t="s">
        <v>192</v>
      </c>
      <c r="M77" s="96">
        <f>1/D64</f>
        <v>3.3333333333333333E-2</v>
      </c>
      <c r="N77" s="107">
        <f>SUM(M77)</f>
        <v>3.3333333333333333E-2</v>
      </c>
      <c r="O77" s="107">
        <f>$D$75+N77</f>
        <v>0.13333333333333333</v>
      </c>
      <c r="Q77" s="38"/>
      <c r="R77" s="38"/>
      <c r="S77" s="38"/>
      <c r="T77" s="38"/>
      <c r="U77" s="38"/>
      <c r="V77" s="38"/>
      <c r="W77" s="38"/>
      <c r="X77" s="38"/>
      <c r="Y77" s="38"/>
    </row>
    <row r="78" spans="2:30" x14ac:dyDescent="0.25">
      <c r="C78" s="104"/>
      <c r="D78" s="101"/>
      <c r="E78" s="104"/>
      <c r="F78" s="104"/>
      <c r="L78" s="161" t="s">
        <v>276</v>
      </c>
      <c r="M78" s="96">
        <f>1/D61</f>
        <v>4.3478260869565216E-2</v>
      </c>
      <c r="N78" s="161">
        <f>SUM(M78:M81)</f>
        <v>0.15642255795179333</v>
      </c>
      <c r="O78" s="161">
        <f>$D$75+N78</f>
        <v>0.25642255795179336</v>
      </c>
      <c r="Q78" s="38"/>
      <c r="R78" s="38"/>
      <c r="S78" s="38"/>
      <c r="T78" s="38"/>
      <c r="U78" s="38"/>
      <c r="V78" s="38"/>
      <c r="W78" s="38"/>
      <c r="X78" s="38"/>
      <c r="Y78" s="38"/>
    </row>
    <row r="79" spans="2:30" x14ac:dyDescent="0.25">
      <c r="C79" s="104"/>
      <c r="D79" s="101"/>
      <c r="E79" s="104"/>
      <c r="F79" s="104"/>
      <c r="L79" s="161"/>
      <c r="M79" s="96">
        <f>1/D62</f>
        <v>3.4482758620689655E-2</v>
      </c>
      <c r="N79" s="161"/>
      <c r="O79" s="161"/>
      <c r="Q79" s="38"/>
      <c r="R79" s="38"/>
      <c r="S79" s="38"/>
      <c r="T79" s="38"/>
      <c r="U79" s="38"/>
      <c r="V79" s="38"/>
      <c r="W79" s="38"/>
      <c r="X79" s="38"/>
      <c r="Y79" s="38"/>
    </row>
    <row r="80" spans="2:30" x14ac:dyDescent="0.25">
      <c r="C80" s="162"/>
      <c r="D80" s="101"/>
      <c r="E80" s="101"/>
      <c r="F80" s="101"/>
      <c r="L80" s="161"/>
      <c r="M80" s="96">
        <f>1/D63</f>
        <v>3.8461538461538464E-2</v>
      </c>
      <c r="N80" s="161"/>
      <c r="O80" s="161"/>
      <c r="Q80" s="38"/>
      <c r="R80" s="38"/>
      <c r="S80" s="38"/>
      <c r="T80" s="38"/>
      <c r="U80" s="38"/>
      <c r="V80" s="38"/>
      <c r="W80" s="38"/>
      <c r="X80" s="38"/>
      <c r="Y80" s="38"/>
    </row>
    <row r="81" spans="2:32" x14ac:dyDescent="0.25">
      <c r="C81" s="104"/>
      <c r="D81" s="101"/>
      <c r="E81" s="106"/>
      <c r="F81" s="104"/>
      <c r="L81" s="161"/>
      <c r="M81" s="96">
        <f>1/D66</f>
        <v>0.04</v>
      </c>
      <c r="N81" s="161"/>
      <c r="O81" s="161"/>
      <c r="Q81" s="38"/>
      <c r="R81" s="38"/>
      <c r="S81" s="38"/>
      <c r="T81" s="38"/>
      <c r="U81" s="38"/>
      <c r="V81" s="38"/>
      <c r="W81" s="38"/>
      <c r="X81" s="38"/>
      <c r="Y81" s="38"/>
    </row>
    <row r="82" spans="2:32" x14ac:dyDescent="0.25">
      <c r="C82" s="104"/>
      <c r="D82" s="101"/>
      <c r="E82" s="106"/>
      <c r="F82" s="104"/>
      <c r="L82" s="70" t="s">
        <v>346</v>
      </c>
      <c r="M82" s="96">
        <f>1/D61</f>
        <v>4.3478260869565216E-2</v>
      </c>
      <c r="N82" s="161">
        <f>SUM(M82:M84)</f>
        <v>0.11681159420289855</v>
      </c>
      <c r="O82" s="161">
        <f>$D$75+N82</f>
        <v>0.21681159420289856</v>
      </c>
      <c r="Q82" s="38"/>
      <c r="R82" s="38"/>
      <c r="S82" s="38"/>
      <c r="T82" s="38"/>
      <c r="U82" s="38"/>
      <c r="V82" s="38"/>
      <c r="W82" s="38"/>
      <c r="X82" s="38"/>
      <c r="Y82" s="38"/>
    </row>
    <row r="83" spans="2:32" x14ac:dyDescent="0.25">
      <c r="C83" s="104"/>
      <c r="D83" s="101"/>
      <c r="E83" s="106"/>
      <c r="F83" s="104"/>
      <c r="L83" s="70"/>
      <c r="M83" s="96">
        <f>1/D64</f>
        <v>3.3333333333333333E-2</v>
      </c>
      <c r="N83" s="70"/>
      <c r="O83" s="70"/>
    </row>
    <row r="84" spans="2:32" x14ac:dyDescent="0.25">
      <c r="C84" s="104"/>
      <c r="D84" s="101"/>
      <c r="E84" s="106"/>
      <c r="F84" s="104"/>
      <c r="L84" s="70"/>
      <c r="M84" s="96">
        <f>1/D66</f>
        <v>0.04</v>
      </c>
      <c r="N84" s="70"/>
      <c r="O84" s="70"/>
    </row>
    <row r="85" spans="2:32" x14ac:dyDescent="0.25">
      <c r="C85" s="104"/>
      <c r="D85" s="101"/>
      <c r="E85" s="106"/>
      <c r="F85" s="106"/>
      <c r="L85" s="69"/>
      <c r="M85" s="101"/>
    </row>
    <row r="86" spans="2:32" x14ac:dyDescent="0.25">
      <c r="C86" s="102"/>
      <c r="D86" s="102"/>
      <c r="E86" s="102"/>
      <c r="F86" s="102"/>
    </row>
    <row r="87" spans="2:32" x14ac:dyDescent="0.25">
      <c r="B87" t="s">
        <v>236</v>
      </c>
      <c r="I87" t="s">
        <v>164</v>
      </c>
      <c r="V87" t="s">
        <v>169</v>
      </c>
    </row>
    <row r="88" spans="2:32" x14ac:dyDescent="0.25">
      <c r="B88" s="100" t="s">
        <v>155</v>
      </c>
      <c r="D88" s="70" t="s">
        <v>132</v>
      </c>
      <c r="I88" s="100" t="s">
        <v>160</v>
      </c>
      <c r="M88" s="69"/>
      <c r="V88" s="100" t="s">
        <v>160</v>
      </c>
    </row>
    <row r="89" spans="2:32" x14ac:dyDescent="0.25">
      <c r="B89" s="70" t="s">
        <v>156</v>
      </c>
      <c r="C89" s="70" t="s">
        <v>157</v>
      </c>
      <c r="D89" s="70" t="s">
        <v>167</v>
      </c>
      <c r="H89" t="s">
        <v>164</v>
      </c>
      <c r="I89" s="70" t="s">
        <v>156</v>
      </c>
      <c r="J89" s="70" t="s">
        <v>161</v>
      </c>
      <c r="K89" s="70">
        <v>1</v>
      </c>
      <c r="L89" s="70">
        <v>2</v>
      </c>
      <c r="M89" s="168">
        <v>3</v>
      </c>
      <c r="N89" s="70">
        <v>4</v>
      </c>
      <c r="O89" s="70">
        <v>5</v>
      </c>
      <c r="P89" s="70">
        <v>6</v>
      </c>
      <c r="Q89" t="s">
        <v>163</v>
      </c>
      <c r="S89" t="s">
        <v>170</v>
      </c>
      <c r="U89" t="s">
        <v>169</v>
      </c>
      <c r="V89" s="70" t="s">
        <v>156</v>
      </c>
      <c r="W89" s="70" t="s">
        <v>161</v>
      </c>
      <c r="X89" s="70">
        <v>1</v>
      </c>
      <c r="Y89" s="70">
        <v>2</v>
      </c>
      <c r="Z89" s="70">
        <v>3</v>
      </c>
      <c r="AA89" s="70">
        <v>4</v>
      </c>
      <c r="AB89" s="70">
        <v>5</v>
      </c>
      <c r="AC89" s="70">
        <v>6</v>
      </c>
      <c r="AD89" t="s">
        <v>163</v>
      </c>
    </row>
    <row r="90" spans="2:32" x14ac:dyDescent="0.25">
      <c r="B90" s="70">
        <v>1</v>
      </c>
      <c r="C90" s="161">
        <v>2</v>
      </c>
      <c r="D90" s="70">
        <f>$C$18^$C$19*(1/O71)^$C$20</f>
        <v>1.099264705882353</v>
      </c>
      <c r="H90">
        <v>0.71598994342037436</v>
      </c>
      <c r="I90" s="70">
        <v>1</v>
      </c>
      <c r="J90" s="78">
        <f t="shared" ref="J90:J95" si="20">C90</f>
        <v>2</v>
      </c>
      <c r="K90" s="70">
        <f>($C$18^$C$19*(1/B5)^$C$20)/$D$90</f>
        <v>9.0969899665551843E-2</v>
      </c>
      <c r="L90" s="95">
        <v>0</v>
      </c>
      <c r="M90" s="70">
        <f t="shared" ref="M90:P90" si="21">($C$18^$C$19*(1/D5)^$C$20)/$D$90</f>
        <v>2.0215533259011518E-2</v>
      </c>
      <c r="N90" s="70">
        <f t="shared" si="21"/>
        <v>3.6387959866220738E-2</v>
      </c>
      <c r="O90" s="70">
        <f t="shared" si="21"/>
        <v>2.599139990444338E-2</v>
      </c>
      <c r="P90" s="70">
        <f t="shared" si="21"/>
        <v>2.2742474916387961E-2</v>
      </c>
      <c r="Q90">
        <f>SUM(K90:P90)</f>
        <v>0.19630726761161543</v>
      </c>
      <c r="S90" s="70" t="s">
        <v>381</v>
      </c>
      <c r="U90">
        <v>9.5391024195209284E-2</v>
      </c>
      <c r="V90" s="70">
        <v>1</v>
      </c>
      <c r="W90" s="78" t="str">
        <f t="shared" ref="W90:W95" si="22">S110</f>
        <v>2,6,5,3</v>
      </c>
      <c r="X90" s="70">
        <f>($C$18^$C$19*(1/B6)^$C$20)/$D$94</f>
        <v>1.7374697430658878E-2</v>
      </c>
      <c r="Y90" s="95">
        <v>0</v>
      </c>
      <c r="Z90" s="95">
        <v>0</v>
      </c>
      <c r="AA90" s="70">
        <f t="shared" ref="AA90" si="23">($C$18^$C$19*(1/E6)^$C$20)/$D$94</f>
        <v>7.4462988988538053E-3</v>
      </c>
      <c r="AB90" s="95">
        <v>0</v>
      </c>
      <c r="AC90" s="95">
        <v>0</v>
      </c>
      <c r="AD90">
        <f>SUM(X90)</f>
        <v>1.7374697430658878E-2</v>
      </c>
      <c r="AF90" s="70" t="s">
        <v>398</v>
      </c>
    </row>
    <row r="91" spans="2:32" x14ac:dyDescent="0.25">
      <c r="B91" s="70">
        <v>2</v>
      </c>
      <c r="C91" s="161">
        <v>4</v>
      </c>
      <c r="D91" s="70">
        <f>$C$18^$C$19*(1/O70)^$C$20+$C$18^$C$19*(1/O73)^$C$20+$C$18^$C$19*(1/O77)^$C$20</f>
        <v>4.4393939393939394</v>
      </c>
      <c r="H91">
        <v>0.98712402284626277</v>
      </c>
      <c r="I91" s="70">
        <v>2</v>
      </c>
      <c r="J91" s="78">
        <f t="shared" si="20"/>
        <v>4</v>
      </c>
      <c r="K91" s="70">
        <f>($C$18^$C$19*(1/B7)^$C$20)/$D$91</f>
        <v>1.1262798634812287E-2</v>
      </c>
      <c r="L91" s="70">
        <f t="shared" ref="L91:P91" si="24">($C$18^$C$19*(1/C7)^$C$20)/$D$91</f>
        <v>9.0102389078498303E-3</v>
      </c>
      <c r="M91" s="70">
        <f t="shared" si="24"/>
        <v>6.4358849341784492E-3</v>
      </c>
      <c r="N91" s="95">
        <v>0</v>
      </c>
      <c r="O91" s="70">
        <f t="shared" si="24"/>
        <v>2.2525597269624574E-2</v>
      </c>
      <c r="P91" s="70">
        <f t="shared" si="24"/>
        <v>5.6313993174061435E-3</v>
      </c>
      <c r="Q91">
        <f>SUM(K91:P91)</f>
        <v>5.4865919063871289E-2</v>
      </c>
      <c r="S91" s="70" t="s">
        <v>382</v>
      </c>
      <c r="U91">
        <v>7.7484798160666113E-2</v>
      </c>
      <c r="V91" s="70">
        <v>2</v>
      </c>
      <c r="W91" s="78" t="str">
        <f t="shared" si="22"/>
        <v>4,6,5,3</v>
      </c>
      <c r="X91" s="70">
        <f>($C$18^$C$19*(1/B6)^$C$20)/$D$94</f>
        <v>1.7374697430658878E-2</v>
      </c>
      <c r="Y91" s="70">
        <f t="shared" ref="Y91" si="25">($C$18^$C$19*(1/C6)^$C$20)/$D$94</f>
        <v>5.7915658102196269E-3</v>
      </c>
      <c r="Z91" s="95">
        <v>0</v>
      </c>
      <c r="AA91" s="95">
        <v>0</v>
      </c>
      <c r="AB91" s="95">
        <v>0</v>
      </c>
      <c r="AC91" s="95">
        <v>0</v>
      </c>
      <c r="AD91">
        <f>SUM(X91:Y91)</f>
        <v>2.3166263240878504E-2</v>
      </c>
      <c r="AF91" s="70" t="s">
        <v>399</v>
      </c>
    </row>
    <row r="92" spans="2:32" x14ac:dyDescent="0.25">
      <c r="B92" s="70">
        <v>3</v>
      </c>
      <c r="C92" s="161">
        <v>5</v>
      </c>
      <c r="D92" s="70">
        <f>$C$18^$C$19*(1/O68)^$C$20+$C$18^$C$19*(1/O76)^$C$20+$C$18^$C$19*(1/O78)^$C$20</f>
        <v>3.8254171259604282</v>
      </c>
      <c r="H92">
        <v>0.31819802235415451</v>
      </c>
      <c r="I92" s="70">
        <v>3</v>
      </c>
      <c r="J92" s="78">
        <f t="shared" si="20"/>
        <v>5</v>
      </c>
      <c r="K92" s="70">
        <f>($C$18^$C$19*(1/B8)^$C$20)/$D$92</f>
        <v>7.468840032511562E-3</v>
      </c>
      <c r="L92" s="70">
        <f t="shared" ref="L92:P92" si="26">($C$18^$C$19*(1/C8)^$C$20)/$D$92</f>
        <v>7.468840032511562E-3</v>
      </c>
      <c r="M92" s="70">
        <f t="shared" si="26"/>
        <v>8.7136467045968221E-3</v>
      </c>
      <c r="N92" s="70">
        <f t="shared" si="26"/>
        <v>2.6140940113790468E-2</v>
      </c>
      <c r="O92" s="95">
        <v>0</v>
      </c>
      <c r="P92" s="70">
        <f t="shared" si="26"/>
        <v>5.2281880227580936E-2</v>
      </c>
      <c r="Q92">
        <f>SUM(K92:P92)</f>
        <v>0.10207414711099136</v>
      </c>
      <c r="S92" s="70" t="s">
        <v>383</v>
      </c>
      <c r="U92">
        <v>0.25566837837803269</v>
      </c>
      <c r="V92" s="70">
        <v>3</v>
      </c>
      <c r="W92" s="78" t="str">
        <f t="shared" si="22"/>
        <v>5,6,4,3</v>
      </c>
      <c r="X92" s="70">
        <f>($C$18^$C$19*(1/B6)^$C$20)/$D$94</f>
        <v>1.7374697430658878E-2</v>
      </c>
      <c r="Y92" s="70">
        <f t="shared" ref="Y92" si="27">($C$18^$C$19*(1/C6)^$C$20)/$D$94</f>
        <v>5.7915658102196269E-3</v>
      </c>
      <c r="Z92" s="95">
        <v>0</v>
      </c>
      <c r="AA92" s="95">
        <v>0</v>
      </c>
      <c r="AB92" s="95">
        <v>0</v>
      </c>
      <c r="AC92" s="95">
        <v>0</v>
      </c>
      <c r="AD92">
        <f>SUM(X92:Y92)</f>
        <v>2.3166263240878504E-2</v>
      </c>
      <c r="AF92" s="70" t="s">
        <v>400</v>
      </c>
    </row>
    <row r="93" spans="2:32" x14ac:dyDescent="0.25">
      <c r="B93" s="70">
        <v>4</v>
      </c>
      <c r="C93" s="161">
        <v>6</v>
      </c>
      <c r="D93" s="70">
        <f>$C$18^$C$19*(1/O82)^$C$20</f>
        <v>0.92245989304812837</v>
      </c>
      <c r="H93">
        <v>0.94319655608618846</v>
      </c>
      <c r="I93" s="70">
        <v>4</v>
      </c>
      <c r="J93" s="78">
        <f t="shared" si="20"/>
        <v>6</v>
      </c>
      <c r="K93" s="70">
        <f>($C$18^$C$19*(1/B9)^$C$20)/$D$93</f>
        <v>0.21681159420289856</v>
      </c>
      <c r="L93" s="70">
        <f t="shared" ref="L93:O93" si="28">($C$18^$C$19*(1/C9)^$C$20)/$D$93</f>
        <v>2.7101449275362319E-2</v>
      </c>
      <c r="M93" s="70">
        <f t="shared" si="28"/>
        <v>5.4202898550724639E-2</v>
      </c>
      <c r="N93" s="70">
        <f t="shared" si="28"/>
        <v>2.7101449275362319E-2</v>
      </c>
      <c r="O93" s="70">
        <f t="shared" si="28"/>
        <v>0.21681159420289856</v>
      </c>
      <c r="P93" s="95">
        <v>0</v>
      </c>
      <c r="Q93">
        <f>SUM(K93:O93)</f>
        <v>0.54202898550724643</v>
      </c>
      <c r="S93" s="70" t="s">
        <v>384</v>
      </c>
      <c r="U93">
        <v>0.75639876335756517</v>
      </c>
      <c r="V93" s="70">
        <v>4</v>
      </c>
      <c r="W93" s="78" t="str">
        <f t="shared" si="22"/>
        <v>6,5,4,3</v>
      </c>
      <c r="X93" s="70">
        <f>($C$18^$C$19*(1/B6)^$C$20)/$D$94</f>
        <v>1.7374697430658878E-2</v>
      </c>
      <c r="Y93" s="70">
        <f t="shared" ref="Y93" si="29">($C$18^$C$19*(1/C6)^$C$20)/$D$94</f>
        <v>5.7915658102196269E-3</v>
      </c>
      <c r="Z93" s="95">
        <v>0</v>
      </c>
      <c r="AA93" s="95">
        <v>0</v>
      </c>
      <c r="AB93" s="95">
        <v>0</v>
      </c>
      <c r="AC93" s="95">
        <v>0</v>
      </c>
      <c r="AD93">
        <f>SUM(X93:Y93)</f>
        <v>2.3166263240878504E-2</v>
      </c>
      <c r="AF93" s="70" t="s">
        <v>401</v>
      </c>
    </row>
    <row r="94" spans="2:32" x14ac:dyDescent="0.25">
      <c r="B94" s="70">
        <v>5</v>
      </c>
      <c r="C94" s="161">
        <v>3</v>
      </c>
      <c r="D94" s="70">
        <f>$C$18^$C$19*(1/O74)^$C$20+$C$18^$C$19*(1/O63)^$C$20+$C$18^$C$19*(1/O69)^$C$20</f>
        <v>3.8369972733469666</v>
      </c>
      <c r="H94">
        <v>0.62163781851566391</v>
      </c>
      <c r="I94" s="70">
        <v>5</v>
      </c>
      <c r="J94" s="78">
        <f t="shared" si="20"/>
        <v>3</v>
      </c>
      <c r="K94" s="70">
        <f>($C$18^$C$19*(1/B6)^$C$20)/$D$94</f>
        <v>1.7374697430658878E-2</v>
      </c>
      <c r="L94" s="70">
        <f t="shared" ref="L94:P94" si="30">($C$18^$C$19*(1/C6)^$C$20)/$D$94</f>
        <v>5.7915658102196269E-3</v>
      </c>
      <c r="M94" s="95">
        <v>0</v>
      </c>
      <c r="N94" s="70">
        <f t="shared" si="30"/>
        <v>7.4462988988538053E-3</v>
      </c>
      <c r="O94" s="70">
        <f t="shared" si="30"/>
        <v>8.687348715329439E-3</v>
      </c>
      <c r="P94" s="70">
        <f t="shared" si="30"/>
        <v>1.303102307299416E-2</v>
      </c>
      <c r="Q94">
        <f>SUM(K94:P94)</f>
        <v>5.2330933928055913E-2</v>
      </c>
      <c r="S94" s="70" t="s">
        <v>385</v>
      </c>
      <c r="U94">
        <v>0.55041750184108351</v>
      </c>
      <c r="V94" s="70">
        <v>5</v>
      </c>
      <c r="W94" s="78" t="str">
        <f t="shared" si="22"/>
        <v>3,6,5,4</v>
      </c>
      <c r="X94" s="70">
        <f>($C$18^$C$19*(1/B7)^$C$20)/$D$91</f>
        <v>1.1262798634812287E-2</v>
      </c>
      <c r="Y94" s="70">
        <f t="shared" ref="Y94" si="31">($C$18^$C$19*(1/C7)^$C$20)/$D$91</f>
        <v>9.0102389078498303E-3</v>
      </c>
      <c r="Z94" s="95">
        <v>0</v>
      </c>
      <c r="AA94" s="95">
        <v>0</v>
      </c>
      <c r="AB94" s="95">
        <v>0</v>
      </c>
      <c r="AC94" s="95">
        <v>0</v>
      </c>
      <c r="AD94">
        <f>SUM(X94:Y94)</f>
        <v>2.0273037542662117E-2</v>
      </c>
      <c r="AF94" s="101" t="s">
        <v>402</v>
      </c>
    </row>
    <row r="95" spans="2:32" x14ac:dyDescent="0.25">
      <c r="B95" s="70">
        <v>6</v>
      </c>
      <c r="C95" s="161">
        <v>1</v>
      </c>
      <c r="D95" s="70">
        <f>$C$18^$C$19*(1/O59)^$C$20+$C$18^$C$19*(1/O62)^$C$20+$C$18^$C$19*(1/O65)^$C$20+$C$18^$C$19*(1/O67)^$C$20</f>
        <v>5.243931284283871</v>
      </c>
      <c r="H95">
        <v>0.75996696197646874</v>
      </c>
      <c r="I95" s="70">
        <v>6</v>
      </c>
      <c r="J95" s="78">
        <f t="shared" si="20"/>
        <v>1</v>
      </c>
      <c r="K95" s="95">
        <v>0</v>
      </c>
      <c r="L95" s="70">
        <f>($C$18^$C$19*(1/C4)^$C$20)/$D$95</f>
        <v>1.9069662544911922E-2</v>
      </c>
      <c r="M95" s="70">
        <f t="shared" ref="M95:P95" si="32">($C$18^$C$19*(1/D4)^$C$20)/$D$95</f>
        <v>1.2713108363274614E-2</v>
      </c>
      <c r="N95" s="70">
        <f t="shared" si="32"/>
        <v>9.5348312724559611E-3</v>
      </c>
      <c r="O95" s="70">
        <f t="shared" si="32"/>
        <v>5.4484750128319772E-3</v>
      </c>
      <c r="P95" s="70">
        <f t="shared" si="32"/>
        <v>3.8139325089823845E-2</v>
      </c>
      <c r="Q95">
        <f>SUM(K95:P95)</f>
        <v>8.490540228329832E-2</v>
      </c>
      <c r="S95" s="117" t="s">
        <v>380</v>
      </c>
      <c r="U95">
        <v>0.40019261808882822</v>
      </c>
      <c r="V95" s="153">
        <v>6</v>
      </c>
      <c r="W95" s="151" t="str">
        <f t="shared" si="22"/>
        <v>1,6,5,4</v>
      </c>
      <c r="X95" s="154">
        <v>0</v>
      </c>
      <c r="Y95" s="70">
        <f>($C$18^$C$19*(1/C7)^$C$20)/$D$91</f>
        <v>9.0102389078498303E-3</v>
      </c>
      <c r="Z95" s="70">
        <f>($C$18^$C$19*(1/D7)^$C$20)/$D$91</f>
        <v>6.4358849341784492E-3</v>
      </c>
      <c r="AA95" s="95">
        <v>0</v>
      </c>
      <c r="AB95" s="154">
        <v>0</v>
      </c>
      <c r="AC95" s="154">
        <v>0</v>
      </c>
      <c r="AD95">
        <f>SUM(X95:Z95)</f>
        <v>1.544612384202828E-2</v>
      </c>
      <c r="AF95" s="101" t="s">
        <v>403</v>
      </c>
    </row>
    <row r="96" spans="2:32" x14ac:dyDescent="0.25">
      <c r="B96" s="168"/>
    </row>
    <row r="97" spans="7:41" x14ac:dyDescent="0.25">
      <c r="I97" t="s">
        <v>165</v>
      </c>
      <c r="V97" t="s">
        <v>308</v>
      </c>
    </row>
    <row r="98" spans="7:41" x14ac:dyDescent="0.25">
      <c r="I98" s="100" t="s">
        <v>160</v>
      </c>
      <c r="V98" s="100" t="s">
        <v>160</v>
      </c>
    </row>
    <row r="99" spans="7:41" x14ac:dyDescent="0.25">
      <c r="H99" s="70" t="s">
        <v>165</v>
      </c>
      <c r="I99" s="70" t="s">
        <v>156</v>
      </c>
      <c r="J99" s="70" t="s">
        <v>161</v>
      </c>
      <c r="K99" s="70">
        <v>1</v>
      </c>
      <c r="L99" s="70">
        <v>2</v>
      </c>
      <c r="M99" s="70">
        <v>3</v>
      </c>
      <c r="N99" s="70">
        <v>4</v>
      </c>
      <c r="O99" s="70">
        <v>5</v>
      </c>
      <c r="P99" s="70">
        <v>6</v>
      </c>
      <c r="Q99" t="s">
        <v>163</v>
      </c>
      <c r="U99" s="70" t="s">
        <v>308</v>
      </c>
      <c r="V99" s="70" t="s">
        <v>156</v>
      </c>
      <c r="W99" s="70" t="s">
        <v>161</v>
      </c>
      <c r="X99" s="70">
        <v>1</v>
      </c>
      <c r="Y99" s="70">
        <v>2</v>
      </c>
      <c r="Z99" s="70">
        <v>3</v>
      </c>
      <c r="AA99" s="70">
        <v>4</v>
      </c>
      <c r="AB99" s="70">
        <v>5</v>
      </c>
      <c r="AC99" s="70">
        <v>6</v>
      </c>
      <c r="AD99" t="s">
        <v>163</v>
      </c>
    </row>
    <row r="100" spans="7:41" x14ac:dyDescent="0.25">
      <c r="H100" s="70">
        <v>0.80963374805918609</v>
      </c>
      <c r="I100" s="70">
        <v>1</v>
      </c>
      <c r="J100" s="78" t="str">
        <f t="shared" ref="J100:J105" si="33">S90</f>
        <v>2,6</v>
      </c>
      <c r="K100" s="70">
        <f>($C$18^$C$19*(1/B9)^$C$20)/$D$93</f>
        <v>0.21681159420289856</v>
      </c>
      <c r="L100" s="95">
        <v>0</v>
      </c>
      <c r="M100" s="70">
        <f t="shared" ref="M100:O100" si="34">($C$18^$C$19*(1/D9)^$C$20)/$D$93</f>
        <v>5.4202898550724639E-2</v>
      </c>
      <c r="N100" s="70">
        <f t="shared" si="34"/>
        <v>2.7101449275362319E-2</v>
      </c>
      <c r="O100" s="70">
        <f t="shared" si="34"/>
        <v>0.21681159420289856</v>
      </c>
      <c r="P100" s="95">
        <v>0</v>
      </c>
      <c r="Q100">
        <f>SUM(K100:O100)</f>
        <v>0.51492753623188414</v>
      </c>
      <c r="S100" s="70" t="s">
        <v>386</v>
      </c>
      <c r="U100" s="70">
        <v>0.44492877771040396</v>
      </c>
      <c r="V100" s="70">
        <v>1</v>
      </c>
      <c r="W100" s="78" t="str">
        <f t="shared" ref="W100:W105" si="35">AF90</f>
        <v>2,6,5,3,1</v>
      </c>
      <c r="X100" s="95">
        <v>0</v>
      </c>
      <c r="Y100" s="95">
        <v>0</v>
      </c>
      <c r="Z100" s="95">
        <v>0</v>
      </c>
      <c r="AA100" s="70">
        <f>($C$18^$C$19*(1/E4)^$C$20)/$D$95</f>
        <v>9.5348312724559611E-3</v>
      </c>
      <c r="AB100" s="95">
        <v>0</v>
      </c>
      <c r="AC100" s="95">
        <v>0</v>
      </c>
      <c r="AD100">
        <f>SUM(X100:AC100)</f>
        <v>9.5348312724559611E-3</v>
      </c>
      <c r="AF100" t="s">
        <v>404</v>
      </c>
    </row>
    <row r="101" spans="7:41" x14ac:dyDescent="0.25">
      <c r="G101" s="69"/>
      <c r="H101" s="70">
        <v>0.9631147805380279</v>
      </c>
      <c r="I101" s="70">
        <v>2</v>
      </c>
      <c r="J101" s="78" t="str">
        <f t="shared" si="33"/>
        <v>4,6</v>
      </c>
      <c r="K101" s="70">
        <f>($C$18^$C$19*(1/B9)^$C$20)/$D$93</f>
        <v>0.21681159420289856</v>
      </c>
      <c r="L101" s="70">
        <f t="shared" ref="L101:O101" si="36">($C$18^$C$19*(1/C9)^$C$20)/$D$93</f>
        <v>2.7101449275362319E-2</v>
      </c>
      <c r="M101" s="70">
        <f t="shared" si="36"/>
        <v>5.4202898550724639E-2</v>
      </c>
      <c r="N101" s="95">
        <v>0</v>
      </c>
      <c r="O101" s="70">
        <f t="shared" si="36"/>
        <v>0.21681159420289856</v>
      </c>
      <c r="P101" s="95">
        <v>0</v>
      </c>
      <c r="Q101">
        <f>SUM(K101:O101)</f>
        <v>0.51492753623188403</v>
      </c>
      <c r="S101" s="70" t="s">
        <v>387</v>
      </c>
      <c r="U101" s="70">
        <v>0.20862159112348921</v>
      </c>
      <c r="V101" s="70">
        <v>2</v>
      </c>
      <c r="W101" s="78" t="str">
        <f t="shared" si="35"/>
        <v>4,6,5,3,2</v>
      </c>
      <c r="X101" s="70">
        <f>($C$18^$C$19*(1/B5)^$C$20)/$D$90</f>
        <v>9.0969899665551843E-2</v>
      </c>
      <c r="Y101" s="95">
        <v>0</v>
      </c>
      <c r="Z101" s="95">
        <v>0</v>
      </c>
      <c r="AA101" s="95">
        <v>0</v>
      </c>
      <c r="AB101" s="95">
        <v>0</v>
      </c>
      <c r="AC101" s="95">
        <v>0</v>
      </c>
      <c r="AD101">
        <f>SUM(X101:AA101)</f>
        <v>9.0969899665551843E-2</v>
      </c>
      <c r="AF101" t="s">
        <v>405</v>
      </c>
      <c r="AH101" s="70" t="s">
        <v>162</v>
      </c>
      <c r="AI101" s="70"/>
      <c r="AJ101" s="70" t="s">
        <v>164</v>
      </c>
      <c r="AK101" s="70" t="s">
        <v>165</v>
      </c>
      <c r="AL101" s="70" t="s">
        <v>168</v>
      </c>
      <c r="AM101" s="70" t="s">
        <v>169</v>
      </c>
      <c r="AN101" s="70" t="s">
        <v>308</v>
      </c>
      <c r="AO101" s="78" t="s">
        <v>345</v>
      </c>
    </row>
    <row r="102" spans="7:41" x14ac:dyDescent="0.25">
      <c r="G102" s="69"/>
      <c r="H102" s="70">
        <v>0.63931508971791462</v>
      </c>
      <c r="I102" s="70">
        <v>3</v>
      </c>
      <c r="J102" s="78" t="str">
        <f t="shared" si="33"/>
        <v>5,6</v>
      </c>
      <c r="K102" s="70">
        <f>($C$18^$C$19*(1/B9)^$C$20)/$D$93</f>
        <v>0.21681159420289856</v>
      </c>
      <c r="L102" s="70">
        <f t="shared" ref="L102:N102" si="37">($C$18^$C$19*(1/C9)^$C$20)/$D$93</f>
        <v>2.7101449275362319E-2</v>
      </c>
      <c r="M102" s="70">
        <f t="shared" si="37"/>
        <v>5.4202898550724639E-2</v>
      </c>
      <c r="N102" s="70">
        <f t="shared" si="37"/>
        <v>2.7101449275362319E-2</v>
      </c>
      <c r="O102" s="95">
        <v>0</v>
      </c>
      <c r="P102" s="95">
        <v>0</v>
      </c>
      <c r="Q102">
        <f>SUM(K102:N102)</f>
        <v>0.32521739130434785</v>
      </c>
      <c r="S102" s="70" t="s">
        <v>388</v>
      </c>
      <c r="U102" s="70">
        <v>0.21276991114559007</v>
      </c>
      <c r="V102" s="70">
        <v>3</v>
      </c>
      <c r="W102" s="78" t="str">
        <f t="shared" si="35"/>
        <v>5,6,4,3,2</v>
      </c>
      <c r="X102" s="70">
        <f>($C$18^$C$19*(1/B5)^$C$20)/$D$90</f>
        <v>9.0969899665551843E-2</v>
      </c>
      <c r="Y102" s="95">
        <v>0</v>
      </c>
      <c r="Z102" s="95">
        <v>0</v>
      </c>
      <c r="AA102" s="95">
        <v>0</v>
      </c>
      <c r="AB102" s="95">
        <v>0</v>
      </c>
      <c r="AC102" s="95">
        <v>0</v>
      </c>
      <c r="AD102">
        <f>SUM(X102:AC102)</f>
        <v>9.0969899665551843E-2</v>
      </c>
      <c r="AF102" t="s">
        <v>406</v>
      </c>
      <c r="AH102" s="70">
        <v>1</v>
      </c>
      <c r="AI102" s="70">
        <f t="shared" ref="AI102:AI107" ca="1" si="38">RAND()</f>
        <v>0.74744999470191775</v>
      </c>
      <c r="AJ102" s="70">
        <v>0.71598994342037436</v>
      </c>
      <c r="AK102" s="70">
        <v>0.80963374805918609</v>
      </c>
      <c r="AL102" s="70">
        <v>2.0970292105124355E-2</v>
      </c>
      <c r="AM102" s="70">
        <v>9.5391024195209284E-2</v>
      </c>
      <c r="AN102" s="70">
        <v>0.76486146486347484</v>
      </c>
      <c r="AO102" s="78">
        <v>0.67116448818024377</v>
      </c>
    </row>
    <row r="103" spans="7:41" x14ac:dyDescent="0.25">
      <c r="G103" s="69"/>
      <c r="H103" s="70">
        <v>0.69242785964586495</v>
      </c>
      <c r="I103" s="70">
        <v>4</v>
      </c>
      <c r="J103" s="78" t="str">
        <f t="shared" si="33"/>
        <v>6,5</v>
      </c>
      <c r="K103" s="70">
        <f>($C$18^$C$19*(1/B8)^$C$20)/$D$92</f>
        <v>7.468840032511562E-3</v>
      </c>
      <c r="L103" s="70">
        <f t="shared" ref="L103:N103" si="39">($C$18^$C$19*(1/C8)^$C$20)/$D$92</f>
        <v>7.468840032511562E-3</v>
      </c>
      <c r="M103" s="70">
        <f t="shared" si="39"/>
        <v>8.7136467045968221E-3</v>
      </c>
      <c r="N103" s="70">
        <f t="shared" si="39"/>
        <v>2.6140940113790468E-2</v>
      </c>
      <c r="O103" s="95">
        <v>0</v>
      </c>
      <c r="P103" s="95">
        <v>0</v>
      </c>
      <c r="Q103">
        <f>SUM(K103:N103)</f>
        <v>4.9792266883410416E-2</v>
      </c>
      <c r="S103" s="70" t="s">
        <v>389</v>
      </c>
      <c r="U103" s="70">
        <v>0.3994376189169403</v>
      </c>
      <c r="V103" s="70">
        <v>4</v>
      </c>
      <c r="W103" s="78" t="str">
        <f t="shared" si="35"/>
        <v>6,5,4,3,2</v>
      </c>
      <c r="X103" s="70">
        <f>($C$18^$C$19*(1/B5)^$C$20)/$D$90</f>
        <v>9.0969899665551843E-2</v>
      </c>
      <c r="Y103" s="95">
        <v>0</v>
      </c>
      <c r="Z103" s="95">
        <v>0</v>
      </c>
      <c r="AA103" s="95">
        <v>0</v>
      </c>
      <c r="AB103" s="95">
        <v>0</v>
      </c>
      <c r="AC103" s="95">
        <v>0</v>
      </c>
      <c r="AD103">
        <f>SUM(X103:AA103)</f>
        <v>9.0969899665551843E-2</v>
      </c>
      <c r="AF103" t="s">
        <v>407</v>
      </c>
      <c r="AH103" s="70">
        <v>2</v>
      </c>
      <c r="AI103" s="70">
        <f ca="1">RAND()</f>
        <v>0.19522592820170226</v>
      </c>
      <c r="AJ103" s="70">
        <v>0.98712402284626277</v>
      </c>
      <c r="AK103" s="70">
        <v>0.9631147805380279</v>
      </c>
      <c r="AL103" s="70">
        <v>0.69753671867765077</v>
      </c>
      <c r="AM103" s="70">
        <v>7.7484798160666113E-2</v>
      </c>
      <c r="AN103" s="70">
        <v>0.19743025885089327</v>
      </c>
      <c r="AO103" s="78">
        <v>0.14674659660716516</v>
      </c>
    </row>
    <row r="104" spans="7:41" x14ac:dyDescent="0.25">
      <c r="G104" s="69"/>
      <c r="H104" s="70">
        <v>0.77128790089037003</v>
      </c>
      <c r="I104" s="70">
        <v>5</v>
      </c>
      <c r="J104" s="78" t="str">
        <f t="shared" si="33"/>
        <v>3,6</v>
      </c>
      <c r="K104" s="70">
        <f>($C$18^$C$19*(1/B9)^$C$20)/$D$93</f>
        <v>0.21681159420289856</v>
      </c>
      <c r="L104" s="70">
        <f t="shared" ref="L104:O104" si="40">($C$18^$C$19*(1/C9)^$C$20)/$D$93</f>
        <v>2.7101449275362319E-2</v>
      </c>
      <c r="M104" s="95">
        <v>0</v>
      </c>
      <c r="N104" s="70">
        <f t="shared" si="40"/>
        <v>2.7101449275362319E-2</v>
      </c>
      <c r="O104" s="70">
        <f t="shared" si="40"/>
        <v>0.21681159420289856</v>
      </c>
      <c r="P104" s="95">
        <v>0</v>
      </c>
      <c r="Q104">
        <f>SUM(K104:O104)</f>
        <v>0.48782608695652174</v>
      </c>
      <c r="S104" s="70" t="s">
        <v>390</v>
      </c>
      <c r="U104" s="70">
        <v>0.94379476594010758</v>
      </c>
      <c r="V104" s="70">
        <v>5</v>
      </c>
      <c r="W104" s="78" t="str">
        <f t="shared" si="35"/>
        <v>3,6,5,4,2</v>
      </c>
      <c r="X104" s="70">
        <f>($C$18^$C$19*(1/B5)^$C$20)/$D$90</f>
        <v>9.0969899665551843E-2</v>
      </c>
      <c r="Y104" s="95">
        <v>0</v>
      </c>
      <c r="Z104" s="95">
        <v>0</v>
      </c>
      <c r="AA104" s="95">
        <v>0</v>
      </c>
      <c r="AB104" s="95">
        <v>0</v>
      </c>
      <c r="AC104" s="95">
        <v>0</v>
      </c>
      <c r="AD104">
        <f>SUM(X104)</f>
        <v>9.0969899665551843E-2</v>
      </c>
      <c r="AF104" t="s">
        <v>408</v>
      </c>
      <c r="AH104" s="70">
        <v>3</v>
      </c>
      <c r="AI104" s="70">
        <f ca="1">RAND()</f>
        <v>0.39311488198276134</v>
      </c>
      <c r="AJ104" s="70">
        <v>0.31819802235415451</v>
      </c>
      <c r="AK104" s="70">
        <v>0.63931508971791462</v>
      </c>
      <c r="AL104" s="70">
        <v>0.36000425855703599</v>
      </c>
      <c r="AM104" s="70">
        <v>0.25566837837803269</v>
      </c>
      <c r="AN104" s="70">
        <v>0.90165434876078776</v>
      </c>
      <c r="AO104" s="78">
        <v>0.24842350001935976</v>
      </c>
    </row>
    <row r="105" spans="7:41" x14ac:dyDescent="0.25">
      <c r="G105" s="69"/>
      <c r="H105" s="153">
        <v>0.48239925114808146</v>
      </c>
      <c r="I105" s="70">
        <v>6</v>
      </c>
      <c r="J105" s="78" t="str">
        <f t="shared" si="33"/>
        <v>1,6</v>
      </c>
      <c r="K105" s="95">
        <v>0</v>
      </c>
      <c r="L105" s="70">
        <f>($C$18^$C$19*(1/C9)^$C$20)/$D$93</f>
        <v>2.7101449275362319E-2</v>
      </c>
      <c r="M105" s="70">
        <f t="shared" ref="M105:O105" si="41">($C$18^$C$19*(1/D9)^$C$20)/$D$93</f>
        <v>5.4202898550724639E-2</v>
      </c>
      <c r="N105" s="70">
        <f t="shared" si="41"/>
        <v>2.7101449275362319E-2</v>
      </c>
      <c r="O105" s="70">
        <f t="shared" si="41"/>
        <v>0.21681159420289856</v>
      </c>
      <c r="P105" s="95">
        <v>0</v>
      </c>
      <c r="Q105">
        <f>SUM(K105:O105)</f>
        <v>0.32521739130434785</v>
      </c>
      <c r="S105" s="117" t="s">
        <v>391</v>
      </c>
      <c r="U105" s="153">
        <v>0.25205554185598311</v>
      </c>
      <c r="V105" s="153">
        <v>6</v>
      </c>
      <c r="W105" s="151" t="str">
        <f t="shared" si="35"/>
        <v>1,6,5,4,3</v>
      </c>
      <c r="X105" s="95">
        <v>0</v>
      </c>
      <c r="Y105" s="70">
        <f>($C$18^$C$19*(1/C6)^$C$20)/$D$94</f>
        <v>5.7915658102196269E-3</v>
      </c>
      <c r="Z105" s="95">
        <v>0</v>
      </c>
      <c r="AA105" s="95">
        <v>0</v>
      </c>
      <c r="AB105" s="95">
        <v>0</v>
      </c>
      <c r="AC105" s="95">
        <v>0</v>
      </c>
      <c r="AD105">
        <f>SUM(X105:Y105)</f>
        <v>5.7915658102196269E-3</v>
      </c>
      <c r="AF105" t="s">
        <v>409</v>
      </c>
      <c r="AH105" s="70">
        <v>4</v>
      </c>
      <c r="AI105" s="70">
        <f t="shared" ca="1" si="38"/>
        <v>0.96454740810255124</v>
      </c>
      <c r="AJ105" s="70">
        <v>0.94319655608618846</v>
      </c>
      <c r="AK105" s="70">
        <v>0.69242785964586495</v>
      </c>
      <c r="AL105" s="70">
        <v>0.27178990780118983</v>
      </c>
      <c r="AM105" s="70">
        <v>0.75639876335756517</v>
      </c>
      <c r="AN105" s="70">
        <v>0.55212166529493767</v>
      </c>
      <c r="AO105" s="78">
        <v>0.40315892822938315</v>
      </c>
    </row>
    <row r="106" spans="7:41" x14ac:dyDescent="0.25">
      <c r="G106" s="69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H106" s="70">
        <v>5</v>
      </c>
      <c r="AI106" s="70">
        <f t="shared" ca="1" si="38"/>
        <v>0.98960320257358103</v>
      </c>
      <c r="AJ106" s="70">
        <v>0.62163781851566391</v>
      </c>
      <c r="AK106" s="70">
        <v>0.77128790089037003</v>
      </c>
      <c r="AL106" s="70">
        <v>0.60092013050516702</v>
      </c>
      <c r="AM106" s="70">
        <v>0.55041750184108351</v>
      </c>
      <c r="AN106" s="70">
        <v>6.3505205425531064E-2</v>
      </c>
      <c r="AO106" s="78">
        <v>6.77320321786129E-2</v>
      </c>
    </row>
    <row r="107" spans="7:41" x14ac:dyDescent="0.25">
      <c r="G107" s="69"/>
      <c r="I107" t="s">
        <v>168</v>
      </c>
      <c r="V107" t="s">
        <v>345</v>
      </c>
      <c r="AH107" s="153">
        <v>6</v>
      </c>
      <c r="AI107" s="153">
        <f t="shared" ca="1" si="38"/>
        <v>0.20779964089661862</v>
      </c>
      <c r="AJ107" s="153">
        <v>0.75996696197646874</v>
      </c>
      <c r="AK107" s="153">
        <v>0.48239925114808146</v>
      </c>
      <c r="AL107" s="153">
        <v>0.31217646543872624</v>
      </c>
      <c r="AM107" s="153">
        <v>0.40019261808882822</v>
      </c>
      <c r="AN107" s="153">
        <v>0.50374306916450462</v>
      </c>
      <c r="AO107" s="151">
        <v>0.3474825432930323</v>
      </c>
    </row>
    <row r="108" spans="7:41" x14ac:dyDescent="0.25">
      <c r="G108" s="69"/>
      <c r="I108" s="100" t="s">
        <v>160</v>
      </c>
      <c r="V108" s="100" t="s">
        <v>160</v>
      </c>
    </row>
    <row r="109" spans="7:41" x14ac:dyDescent="0.25">
      <c r="G109" s="69"/>
      <c r="H109" t="s">
        <v>168</v>
      </c>
      <c r="I109" s="70" t="s">
        <v>156</v>
      </c>
      <c r="J109" s="70" t="s">
        <v>161</v>
      </c>
      <c r="K109" s="70">
        <v>1</v>
      </c>
      <c r="L109" s="70">
        <v>2</v>
      </c>
      <c r="M109" s="70">
        <v>3</v>
      </c>
      <c r="N109" s="70">
        <v>4</v>
      </c>
      <c r="O109" s="70">
        <v>5</v>
      </c>
      <c r="P109" s="70">
        <v>6</v>
      </c>
      <c r="Q109" t="s">
        <v>163</v>
      </c>
      <c r="U109" t="s">
        <v>345</v>
      </c>
      <c r="V109" s="70" t="s">
        <v>156</v>
      </c>
      <c r="W109" s="70" t="s">
        <v>161</v>
      </c>
      <c r="X109" s="70">
        <v>1</v>
      </c>
      <c r="Y109" s="70">
        <v>2</v>
      </c>
      <c r="Z109" s="70">
        <v>3</v>
      </c>
      <c r="AA109" s="70">
        <v>4</v>
      </c>
      <c r="AB109" s="70">
        <v>5</v>
      </c>
      <c r="AC109" s="70">
        <v>6</v>
      </c>
      <c r="AD109" t="s">
        <v>163</v>
      </c>
    </row>
    <row r="110" spans="7:41" x14ac:dyDescent="0.25">
      <c r="H110">
        <v>2.0970292105124355E-2</v>
      </c>
      <c r="I110" s="70">
        <v>1</v>
      </c>
      <c r="J110" s="78" t="str">
        <f t="shared" ref="J110:J115" si="42">S100</f>
        <v>2,6,5</v>
      </c>
      <c r="K110" s="70">
        <f>($C$18^$C$19*(1/B8)^$C$20)/$D$92</f>
        <v>7.468840032511562E-3</v>
      </c>
      <c r="L110" s="95">
        <v>0</v>
      </c>
      <c r="M110" s="70">
        <f t="shared" ref="M110:N110" si="43">($C$18^$C$19*(1/D8)^$C$20)/$D$92</f>
        <v>8.7136467045968221E-3</v>
      </c>
      <c r="N110" s="70">
        <f t="shared" si="43"/>
        <v>2.6140940113790468E-2</v>
      </c>
      <c r="O110" s="95">
        <v>0</v>
      </c>
      <c r="P110" s="95">
        <v>0</v>
      </c>
      <c r="Q110">
        <f>SUM(K110:M110)</f>
        <v>1.6182486737108384E-2</v>
      </c>
      <c r="S110" s="70" t="s">
        <v>392</v>
      </c>
      <c r="U110">
        <v>0.67116448818024377</v>
      </c>
      <c r="V110" s="70">
        <v>1</v>
      </c>
      <c r="W110" s="78" t="str">
        <f t="shared" ref="W110:W115" si="44">AF100</f>
        <v>2,6,5,3,1,4</v>
      </c>
      <c r="X110" s="95">
        <v>0</v>
      </c>
      <c r="Y110" s="70">
        <f>($C$18^$C$19*(1/C7)^$C$20)/$D$91</f>
        <v>9.0102389078498303E-3</v>
      </c>
      <c r="Z110" s="95">
        <v>0</v>
      </c>
      <c r="AA110" s="95">
        <v>0</v>
      </c>
      <c r="AB110" s="95">
        <v>0</v>
      </c>
      <c r="AC110" s="95">
        <v>0</v>
      </c>
      <c r="AD110">
        <f>SUM(X110:AC110)</f>
        <v>9.0102389078498303E-3</v>
      </c>
      <c r="AF110" t="s">
        <v>410</v>
      </c>
    </row>
    <row r="111" spans="7:41" x14ac:dyDescent="0.25">
      <c r="G111" s="69"/>
      <c r="H111">
        <v>0.69753671867765077</v>
      </c>
      <c r="I111" s="70">
        <v>2</v>
      </c>
      <c r="J111" s="78" t="str">
        <f t="shared" si="42"/>
        <v>4,6,5</v>
      </c>
      <c r="K111" s="70">
        <f>($C$18^$C$19*(1/B8)^$C$20)/$D$92</f>
        <v>7.468840032511562E-3</v>
      </c>
      <c r="L111" s="70">
        <f t="shared" ref="L111:M111" si="45">($C$18^$C$19*(1/C8)^$C$20)/$D$92</f>
        <v>7.468840032511562E-3</v>
      </c>
      <c r="M111" s="70">
        <f t="shared" si="45"/>
        <v>8.7136467045968221E-3</v>
      </c>
      <c r="N111" s="95">
        <v>0</v>
      </c>
      <c r="O111" s="95">
        <v>0</v>
      </c>
      <c r="P111" s="95">
        <v>0</v>
      </c>
      <c r="Q111">
        <f>SUM(K111:M111)</f>
        <v>2.3651326769619944E-2</v>
      </c>
      <c r="S111" s="70" t="s">
        <v>393</v>
      </c>
      <c r="U111">
        <v>0.14674659660716516</v>
      </c>
      <c r="V111" s="70">
        <v>2</v>
      </c>
      <c r="W111" s="78" t="str">
        <f t="shared" si="44"/>
        <v>4,6,5,3,2,1</v>
      </c>
      <c r="X111" s="95">
        <v>0</v>
      </c>
      <c r="Y111" s="95">
        <v>0</v>
      </c>
      <c r="Z111" s="95">
        <v>0</v>
      </c>
      <c r="AA111" s="70">
        <f>($C$18^$C$19*(1/E8)^$C$20)/$D$91</f>
        <v>2.2525597269624574E-2</v>
      </c>
      <c r="AB111" s="95">
        <v>0</v>
      </c>
      <c r="AC111" s="95">
        <v>0</v>
      </c>
      <c r="AD111">
        <f t="shared" ref="AD111:AD115" si="46">SUM(X111:AC111)</f>
        <v>2.2525597269624574E-2</v>
      </c>
      <c r="AF111" t="s">
        <v>411</v>
      </c>
    </row>
    <row r="112" spans="7:41" x14ac:dyDescent="0.25">
      <c r="G112" s="69"/>
      <c r="H112">
        <v>0.36000425855703599</v>
      </c>
      <c r="I112" s="70">
        <v>3</v>
      </c>
      <c r="J112" s="78" t="str">
        <f t="shared" si="42"/>
        <v>5,6,4</v>
      </c>
      <c r="K112" s="70">
        <f>($C$18^$C$19*(1/B7)^$C$20)/$D$91</f>
        <v>1.1262798634812287E-2</v>
      </c>
      <c r="L112" s="70">
        <f t="shared" ref="L112:M112" si="47">($C$18^$C$19*(1/C7)^$C$20)/$D$91</f>
        <v>9.0102389078498303E-3</v>
      </c>
      <c r="M112" s="70">
        <f t="shared" si="47"/>
        <v>6.4358849341784492E-3</v>
      </c>
      <c r="N112" s="95">
        <v>0</v>
      </c>
      <c r="O112" s="95">
        <v>0</v>
      </c>
      <c r="P112" s="95">
        <v>0</v>
      </c>
      <c r="Q112">
        <f>SUM(K112:M112)</f>
        <v>2.6708922476840567E-2</v>
      </c>
      <c r="S112" s="70" t="s">
        <v>394</v>
      </c>
      <c r="U112">
        <v>0.24842350001935976</v>
      </c>
      <c r="V112" s="70">
        <v>3</v>
      </c>
      <c r="W112" s="78" t="str">
        <f t="shared" si="44"/>
        <v>5,6,4,3,2,1,</v>
      </c>
      <c r="X112" s="95">
        <v>0</v>
      </c>
      <c r="Y112" s="95">
        <v>0</v>
      </c>
      <c r="Z112" s="95">
        <v>0</v>
      </c>
      <c r="AA112" s="95">
        <v>0</v>
      </c>
      <c r="AB112" s="70">
        <f>($C$18^$C$19*(1/F4)^$C$20)/$D$95</f>
        <v>5.4484750128319772E-3</v>
      </c>
      <c r="AC112" s="95">
        <v>0</v>
      </c>
      <c r="AD112">
        <f t="shared" si="46"/>
        <v>5.4484750128319772E-3</v>
      </c>
      <c r="AF112" t="s">
        <v>412</v>
      </c>
    </row>
    <row r="113" spans="2:34" x14ac:dyDescent="0.25">
      <c r="G113" s="69"/>
      <c r="H113">
        <v>0.27178990780118983</v>
      </c>
      <c r="I113" s="70">
        <v>4</v>
      </c>
      <c r="J113" s="78" t="str">
        <f t="shared" si="42"/>
        <v>6,5,4</v>
      </c>
      <c r="K113" s="70">
        <f>($C$18^$C$19*(1/B7)^$C$20)/$D$91</f>
        <v>1.1262798634812287E-2</v>
      </c>
      <c r="L113" s="70">
        <f t="shared" ref="L113:M113" si="48">($C$18^$C$19*(1/C7)^$C$20)/$D$91</f>
        <v>9.0102389078498303E-3</v>
      </c>
      <c r="M113" s="70">
        <f t="shared" si="48"/>
        <v>6.4358849341784492E-3</v>
      </c>
      <c r="N113" s="95">
        <v>0</v>
      </c>
      <c r="O113" s="95">
        <v>0</v>
      </c>
      <c r="P113" s="95">
        <v>0</v>
      </c>
      <c r="Q113">
        <f>SUM(K113:M113)</f>
        <v>2.6708922476840567E-2</v>
      </c>
      <c r="S113" s="70" t="s">
        <v>395</v>
      </c>
      <c r="U113">
        <v>0.40315892822938315</v>
      </c>
      <c r="V113" s="70">
        <v>4</v>
      </c>
      <c r="W113" s="78" t="str">
        <f t="shared" si="44"/>
        <v>6,5,4,3,2,1</v>
      </c>
      <c r="X113" s="95">
        <v>0</v>
      </c>
      <c r="Y113" s="95">
        <v>0</v>
      </c>
      <c r="Z113" s="95">
        <v>0</v>
      </c>
      <c r="AA113" s="95">
        <v>0</v>
      </c>
      <c r="AB113" s="95">
        <v>0</v>
      </c>
      <c r="AC113" s="70">
        <f>($C$18^$C$19*(1/G4)^$C$20)/$D$95</f>
        <v>3.8139325089823845E-2</v>
      </c>
      <c r="AD113">
        <f t="shared" si="46"/>
        <v>3.8139325089823845E-2</v>
      </c>
      <c r="AF113" t="s">
        <v>413</v>
      </c>
    </row>
    <row r="114" spans="2:34" x14ac:dyDescent="0.25">
      <c r="G114" s="69"/>
      <c r="H114">
        <v>0.60092013050516702</v>
      </c>
      <c r="I114" s="70">
        <v>5</v>
      </c>
      <c r="J114" s="78" t="str">
        <f t="shared" si="42"/>
        <v>3,6,5</v>
      </c>
      <c r="K114" s="70">
        <f>($C$18^$C$19*(1/B8)^$C$20)/$D$92</f>
        <v>7.468840032511562E-3</v>
      </c>
      <c r="L114" s="70">
        <f>($C$18^$C$19*(1/C8)^$C$20)/$D$92</f>
        <v>7.468840032511562E-3</v>
      </c>
      <c r="M114" s="95">
        <v>0</v>
      </c>
      <c r="N114" s="70">
        <f>($C$18^$C$19*(1/E8)^$C$20)/$D$92</f>
        <v>2.6140940113790468E-2</v>
      </c>
      <c r="O114" s="95">
        <v>0</v>
      </c>
      <c r="P114" s="95">
        <v>0</v>
      </c>
      <c r="Q114">
        <f>SUM(K114:N114)</f>
        <v>4.1078620178813592E-2</v>
      </c>
      <c r="S114" s="70" t="s">
        <v>396</v>
      </c>
      <c r="U114">
        <v>6.77320321786129E-2</v>
      </c>
      <c r="V114" s="70">
        <v>5</v>
      </c>
      <c r="W114" s="78" t="str">
        <f t="shared" si="44"/>
        <v>3,6,5,4,2,1</v>
      </c>
      <c r="X114" s="95">
        <v>0</v>
      </c>
      <c r="Y114" s="95">
        <v>0</v>
      </c>
      <c r="Z114" s="70">
        <f>($C$18^$C$19*(1/D4)^$C$20)/$D$95</f>
        <v>1.2713108363274614E-2</v>
      </c>
      <c r="AA114" s="95">
        <v>0</v>
      </c>
      <c r="AB114" s="95">
        <v>0</v>
      </c>
      <c r="AC114" s="95">
        <v>0</v>
      </c>
      <c r="AD114">
        <f t="shared" si="46"/>
        <v>1.2713108363274614E-2</v>
      </c>
      <c r="AF114" t="s">
        <v>414</v>
      </c>
    </row>
    <row r="115" spans="2:34" x14ac:dyDescent="0.25">
      <c r="G115" s="69"/>
      <c r="H115">
        <v>0.31217646543872624</v>
      </c>
      <c r="I115" s="153">
        <v>6</v>
      </c>
      <c r="J115" s="78" t="str">
        <f t="shared" si="42"/>
        <v>1,6,5</v>
      </c>
      <c r="K115" s="95">
        <v>0</v>
      </c>
      <c r="L115" s="70">
        <f>($C$18^$C$19*(1/C8)^$C$20)/$D$92</f>
        <v>7.468840032511562E-3</v>
      </c>
      <c r="M115" s="70">
        <f t="shared" ref="M115:N115" si="49">($C$18^$C$19*(1/D8)^$C$20)/$D$92</f>
        <v>8.7136467045968221E-3</v>
      </c>
      <c r="N115" s="70">
        <f t="shared" si="49"/>
        <v>2.6140940113790468E-2</v>
      </c>
      <c r="O115" s="95">
        <v>0</v>
      </c>
      <c r="P115" s="95">
        <v>0</v>
      </c>
      <c r="Q115">
        <f>SUM(K115:N115)</f>
        <v>4.2323426850898849E-2</v>
      </c>
      <c r="S115" s="117" t="s">
        <v>397</v>
      </c>
      <c r="U115">
        <v>0.3474825432930323</v>
      </c>
      <c r="V115" s="153">
        <v>6</v>
      </c>
      <c r="W115" s="78" t="str">
        <f t="shared" si="44"/>
        <v>1,6,5,4,3,2</v>
      </c>
      <c r="X115" s="70">
        <f>($C$18^$C$19*(1/B5)^$C$20)/$D$90</f>
        <v>9.0969899665551843E-2</v>
      </c>
      <c r="Y115" s="95">
        <v>0</v>
      </c>
      <c r="Z115" s="95">
        <v>0</v>
      </c>
      <c r="AA115" s="95">
        <v>0</v>
      </c>
      <c r="AB115" s="95">
        <v>0</v>
      </c>
      <c r="AC115" s="95">
        <v>0</v>
      </c>
      <c r="AD115">
        <f t="shared" si="46"/>
        <v>9.0969899665551843E-2</v>
      </c>
      <c r="AF115" t="s">
        <v>415</v>
      </c>
    </row>
    <row r="116" spans="2:34" x14ac:dyDescent="0.25">
      <c r="G116" s="69"/>
    </row>
    <row r="117" spans="2:34" x14ac:dyDescent="0.25">
      <c r="G117" s="69"/>
    </row>
    <row r="118" spans="2:34" x14ac:dyDescent="0.25">
      <c r="G118" s="69"/>
    </row>
    <row r="119" spans="2:34" x14ac:dyDescent="0.25">
      <c r="G119" s="69"/>
    </row>
    <row r="120" spans="2:34" x14ac:dyDescent="0.25">
      <c r="G120" s="69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</row>
    <row r="121" spans="2:34" x14ac:dyDescent="0.25">
      <c r="G121" s="69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AC121" s="101"/>
      <c r="AD121" s="101"/>
      <c r="AE121" s="101"/>
      <c r="AF121" s="101"/>
      <c r="AG121" s="101"/>
      <c r="AH121" s="101"/>
    </row>
    <row r="122" spans="2:34" x14ac:dyDescent="0.25">
      <c r="B122" s="100" t="s">
        <v>183</v>
      </c>
      <c r="AC122" s="101"/>
      <c r="AD122" s="101"/>
      <c r="AE122" s="101"/>
      <c r="AF122" s="101"/>
    </row>
    <row r="123" spans="2:34" x14ac:dyDescent="0.25">
      <c r="B123" t="s">
        <v>156</v>
      </c>
      <c r="C123" t="s">
        <v>184</v>
      </c>
      <c r="M123" s="94" t="s">
        <v>4</v>
      </c>
      <c r="N123" s="94" t="s">
        <v>235</v>
      </c>
      <c r="O123" s="94" t="s">
        <v>163</v>
      </c>
      <c r="P123" s="94" t="s">
        <v>150</v>
      </c>
      <c r="Q123" s="95"/>
      <c r="R123" s="95">
        <v>1</v>
      </c>
      <c r="S123" s="95">
        <v>2</v>
      </c>
      <c r="T123" s="95">
        <v>3</v>
      </c>
      <c r="U123" s="95">
        <v>4</v>
      </c>
      <c r="V123" s="95">
        <v>5</v>
      </c>
      <c r="W123" s="164">
        <v>6</v>
      </c>
    </row>
    <row r="124" spans="2:34" x14ac:dyDescent="0.25">
      <c r="B124" s="96">
        <v>1</v>
      </c>
      <c r="C124" s="96" t="str">
        <f t="shared" ref="C124:C129" si="50">AF110</f>
        <v>2,6,5,3,1,4,2</v>
      </c>
      <c r="D124" s="96">
        <f>W125+V129+T128+R126+U124+S127</f>
        <v>27</v>
      </c>
      <c r="M124" s="217" t="s">
        <v>205</v>
      </c>
      <c r="N124" s="96">
        <f>1/D125</f>
        <v>3.3333333333333333E-2</v>
      </c>
      <c r="O124" s="179">
        <f>SUM(N124:N128)</f>
        <v>0.21247771836007129</v>
      </c>
      <c r="P124" s="181">
        <f>C143+O124</f>
        <v>0.31247771836007132</v>
      </c>
      <c r="Q124" s="95">
        <v>1</v>
      </c>
      <c r="R124" s="149">
        <v>0</v>
      </c>
      <c r="S124" s="149">
        <v>2</v>
      </c>
      <c r="T124" s="149">
        <v>3</v>
      </c>
      <c r="U124" s="149">
        <v>4</v>
      </c>
      <c r="V124" s="149">
        <v>7</v>
      </c>
      <c r="W124" s="165">
        <v>1</v>
      </c>
    </row>
    <row r="125" spans="2:34" x14ac:dyDescent="0.25">
      <c r="B125" s="96">
        <v>2</v>
      </c>
      <c r="C125" s="96" t="str">
        <f t="shared" si="50"/>
        <v>4,6,5,3,2,1,4</v>
      </c>
      <c r="D125" s="96">
        <f>W127+V129+T128+S126+R125+U124</f>
        <v>30</v>
      </c>
      <c r="M125" s="218"/>
      <c r="N125" s="96">
        <f>1/D126</f>
        <v>2.9411764705882353E-2</v>
      </c>
      <c r="O125" s="140"/>
      <c r="P125" s="162"/>
      <c r="Q125" s="95">
        <v>2</v>
      </c>
      <c r="R125" s="150">
        <v>2</v>
      </c>
      <c r="S125" s="150">
        <v>0</v>
      </c>
      <c r="T125" s="150">
        <v>9</v>
      </c>
      <c r="U125" s="150">
        <v>5</v>
      </c>
      <c r="V125" s="150">
        <v>7</v>
      </c>
      <c r="W125" s="166">
        <v>8</v>
      </c>
    </row>
    <row r="126" spans="2:34" x14ac:dyDescent="0.25">
      <c r="B126" s="96">
        <v>3</v>
      </c>
      <c r="C126" s="96" t="str">
        <f t="shared" si="50"/>
        <v>5,6,4,3,2,1,5</v>
      </c>
      <c r="D126" s="96">
        <f>W128+U129+T127+S126+R125+V124</f>
        <v>34</v>
      </c>
      <c r="M126" s="218"/>
      <c r="N126" s="96">
        <f>1/D127</f>
        <v>4.5454545454545456E-2</v>
      </c>
      <c r="O126" s="140"/>
      <c r="P126" s="162"/>
      <c r="Q126" s="95">
        <v>3</v>
      </c>
      <c r="R126" s="149">
        <v>3</v>
      </c>
      <c r="S126" s="149">
        <v>9</v>
      </c>
      <c r="T126" s="149">
        <v>0</v>
      </c>
      <c r="U126" s="149">
        <v>7</v>
      </c>
      <c r="V126" s="149">
        <v>6</v>
      </c>
      <c r="W126" s="165">
        <v>4</v>
      </c>
      <c r="AD126" s="69"/>
    </row>
    <row r="127" spans="2:34" x14ac:dyDescent="0.25">
      <c r="B127" s="96">
        <v>4</v>
      </c>
      <c r="C127" s="96" t="str">
        <f t="shared" si="50"/>
        <v>6,5,4,3,2,1,6</v>
      </c>
      <c r="D127" s="96">
        <f>V129+U128+T127+S126+R125+W124</f>
        <v>22</v>
      </c>
      <c r="M127" s="218"/>
      <c r="N127" s="96">
        <f>1/D128</f>
        <v>5.8823529411764705E-2</v>
      </c>
      <c r="O127" s="140"/>
      <c r="P127" s="162"/>
      <c r="Q127" s="95">
        <v>4</v>
      </c>
      <c r="R127" s="150">
        <v>4</v>
      </c>
      <c r="S127" s="150">
        <v>5</v>
      </c>
      <c r="T127" s="150">
        <v>7</v>
      </c>
      <c r="U127" s="150">
        <v>0</v>
      </c>
      <c r="V127" s="150">
        <v>2</v>
      </c>
      <c r="W127" s="166">
        <v>8</v>
      </c>
      <c r="AD127" s="69"/>
    </row>
    <row r="128" spans="2:34" x14ac:dyDescent="0.25">
      <c r="B128" s="95">
        <v>5</v>
      </c>
      <c r="C128" s="95" t="str">
        <f t="shared" si="50"/>
        <v>3,6,5,4,2,1,3</v>
      </c>
      <c r="D128" s="95">
        <f>W126+V129+U128+S127+R125+T124</f>
        <v>17</v>
      </c>
      <c r="M128" s="219"/>
      <c r="N128" s="96">
        <f>1/D129</f>
        <v>4.5454545454545456E-2</v>
      </c>
      <c r="O128" s="180"/>
      <c r="P128" s="182"/>
      <c r="Q128" s="95">
        <v>5</v>
      </c>
      <c r="R128" s="149">
        <v>7</v>
      </c>
      <c r="S128" s="149">
        <v>7</v>
      </c>
      <c r="T128" s="149">
        <v>6</v>
      </c>
      <c r="U128" s="149">
        <v>2</v>
      </c>
      <c r="V128" s="149">
        <v>0</v>
      </c>
      <c r="W128" s="165">
        <v>1</v>
      </c>
      <c r="AD128" s="69"/>
    </row>
    <row r="129" spans="1:30" x14ac:dyDescent="0.25">
      <c r="B129" s="155">
        <v>6</v>
      </c>
      <c r="C129" s="96" t="str">
        <f t="shared" si="50"/>
        <v>1,6,5,4,3,2,1</v>
      </c>
      <c r="D129" s="38">
        <f>W124+V129+U128+T127+S126+R125</f>
        <v>22</v>
      </c>
      <c r="M129" t="s">
        <v>185</v>
      </c>
      <c r="N129" s="96">
        <f>1/D128</f>
        <v>5.8823529411764705E-2</v>
      </c>
      <c r="O129">
        <f>SUM(N129)</f>
        <v>5.8823529411764705E-2</v>
      </c>
      <c r="P129">
        <f>C139+O129</f>
        <v>0.19882352941176473</v>
      </c>
      <c r="Q129" s="154">
        <v>6</v>
      </c>
      <c r="R129" s="163">
        <v>1</v>
      </c>
      <c r="S129" s="163">
        <v>8</v>
      </c>
      <c r="T129" s="163">
        <v>4</v>
      </c>
      <c r="U129" s="163">
        <v>8</v>
      </c>
      <c r="V129" s="163">
        <v>1</v>
      </c>
      <c r="W129" s="167">
        <v>0</v>
      </c>
      <c r="AD129" s="69"/>
    </row>
    <row r="130" spans="1:30" x14ac:dyDescent="0.25">
      <c r="B130" s="101"/>
      <c r="M130" s="178" t="s">
        <v>199</v>
      </c>
      <c r="N130" s="96">
        <f>1/D124</f>
        <v>3.7037037037037035E-2</v>
      </c>
      <c r="O130" s="128">
        <f>SUM(N130:N130)</f>
        <v>3.7037037037037035E-2</v>
      </c>
      <c r="P130" s="128">
        <f>C148+O130</f>
        <v>0.13703703703703704</v>
      </c>
      <c r="AD130" s="69"/>
    </row>
    <row r="131" spans="1:30" x14ac:dyDescent="0.25">
      <c r="M131" s="107" t="s">
        <v>186</v>
      </c>
      <c r="N131" s="96">
        <f>1/D124</f>
        <v>3.7037037037037035E-2</v>
      </c>
      <c r="O131" s="128">
        <f>SUM(N131:N132)</f>
        <v>7.0370370370370361E-2</v>
      </c>
      <c r="P131" s="128">
        <f>C140+O131</f>
        <v>0.23311546840958605</v>
      </c>
      <c r="AD131" s="69"/>
    </row>
    <row r="132" spans="1:30" x14ac:dyDescent="0.25">
      <c r="M132" s="107"/>
      <c r="N132" s="96">
        <f>1/D125</f>
        <v>3.3333333333333333E-2</v>
      </c>
      <c r="O132" s="129"/>
      <c r="P132" s="129"/>
      <c r="AD132" s="69"/>
    </row>
    <row r="133" spans="1:30" x14ac:dyDescent="0.25">
      <c r="C133" s="100" t="s">
        <v>145</v>
      </c>
      <c r="M133" s="107" t="s">
        <v>187</v>
      </c>
      <c r="N133" s="96">
        <f>1/D126</f>
        <v>2.9411764705882353E-2</v>
      </c>
      <c r="O133" s="108">
        <f>SUM(N133)</f>
        <v>2.9411764705882353E-2</v>
      </c>
      <c r="P133" s="107">
        <f>C141+O133</f>
        <v>0.16389452332657201</v>
      </c>
      <c r="Q133" s="38"/>
      <c r="R133" s="38"/>
      <c r="S133" s="38"/>
      <c r="T133" s="38"/>
      <c r="U133" s="38"/>
      <c r="V133" s="38"/>
      <c r="W133" s="38"/>
      <c r="X133" s="101"/>
      <c r="Y133" s="101"/>
      <c r="Z133" s="69"/>
      <c r="AA133" s="69"/>
      <c r="AB133" s="69"/>
      <c r="AC133" s="69"/>
      <c r="AD133" s="69"/>
    </row>
    <row r="134" spans="1:30" x14ac:dyDescent="0.25">
      <c r="M134" s="161" t="s">
        <v>166</v>
      </c>
      <c r="N134" s="96">
        <f>1/D125</f>
        <v>3.3333333333333333E-2</v>
      </c>
      <c r="O134" s="108">
        <f>SUM(N134:N137)</f>
        <v>0.1536541889483066</v>
      </c>
      <c r="P134" s="107">
        <f>C149+O134</f>
        <v>0.2536541889483066</v>
      </c>
      <c r="Q134" s="38"/>
      <c r="R134" s="38"/>
      <c r="S134" s="38"/>
      <c r="T134" s="38"/>
      <c r="U134" s="38"/>
      <c r="V134" s="38"/>
      <c r="W134" s="38"/>
      <c r="X134" s="38"/>
      <c r="Y134" s="38"/>
    </row>
    <row r="135" spans="1:30" x14ac:dyDescent="0.25">
      <c r="N135" s="96">
        <f>1/D126</f>
        <v>2.9411764705882353E-2</v>
      </c>
      <c r="Q135" s="38"/>
      <c r="R135" s="38"/>
      <c r="S135" s="38"/>
      <c r="T135" s="38"/>
      <c r="U135" s="38"/>
      <c r="V135" s="38"/>
      <c r="W135" s="38"/>
      <c r="X135" s="38"/>
      <c r="Y135" s="38"/>
    </row>
    <row r="136" spans="1:30" x14ac:dyDescent="0.25">
      <c r="N136" s="96">
        <f>1/D127</f>
        <v>4.5454545454545456E-2</v>
      </c>
      <c r="Q136" s="38"/>
      <c r="R136" s="38"/>
      <c r="S136" s="38"/>
      <c r="T136" s="38"/>
      <c r="U136" s="38"/>
      <c r="V136" s="38"/>
      <c r="W136" s="38"/>
      <c r="X136" s="38"/>
      <c r="Y136" s="38"/>
    </row>
    <row r="137" spans="1:30" ht="15.75" thickBot="1" x14ac:dyDescent="0.3">
      <c r="N137" s="96">
        <f>1/D129</f>
        <v>4.5454545454545456E-2</v>
      </c>
      <c r="Q137" s="38"/>
      <c r="R137" s="38"/>
      <c r="S137" s="38"/>
      <c r="T137" s="38"/>
      <c r="U137" s="38"/>
      <c r="V137" s="38"/>
      <c r="W137" s="38"/>
      <c r="X137" s="38"/>
      <c r="Y137" s="38"/>
    </row>
    <row r="138" spans="1:30" x14ac:dyDescent="0.25">
      <c r="B138" s="24" t="s">
        <v>152</v>
      </c>
      <c r="C138" s="25">
        <f>(1-$C$14)*O59</f>
        <v>0.18193979933110369</v>
      </c>
      <c r="E138" s="24" t="s">
        <v>206</v>
      </c>
      <c r="F138" s="172">
        <f>(1-$C$17)*$C$18</f>
        <v>0.1</v>
      </c>
      <c r="M138" s="107" t="s">
        <v>221</v>
      </c>
      <c r="N138" s="96">
        <f>1/D124</f>
        <v>3.7037037037037035E-2</v>
      </c>
      <c r="O138" s="108">
        <f>SUM(N138:N139)</f>
        <v>9.586056644880174E-2</v>
      </c>
      <c r="P138" s="107">
        <f>F139+O138</f>
        <v>0.22527233115468409</v>
      </c>
      <c r="Q138" s="38"/>
      <c r="R138" s="38"/>
      <c r="S138" s="38"/>
      <c r="T138" s="38"/>
      <c r="U138" s="38"/>
      <c r="V138" s="38"/>
      <c r="W138" s="38"/>
      <c r="X138" s="38"/>
      <c r="Y138" s="38"/>
    </row>
    <row r="139" spans="1:30" x14ac:dyDescent="0.25">
      <c r="A139" s="102" t="s">
        <v>234</v>
      </c>
      <c r="B139" s="26" t="s">
        <v>185</v>
      </c>
      <c r="C139" s="27">
        <f>(1-$C$14)*O62</f>
        <v>0.14000000000000001</v>
      </c>
      <c r="E139" s="26" t="s">
        <v>221</v>
      </c>
      <c r="F139" s="27">
        <f>(1-$C$14)*O70</f>
        <v>0.12941176470588237</v>
      </c>
      <c r="N139" s="96">
        <f>1/D128</f>
        <v>5.8823529411764705E-2</v>
      </c>
      <c r="Q139" s="38"/>
      <c r="R139" s="38"/>
      <c r="S139" s="38"/>
      <c r="T139" s="38"/>
      <c r="U139" s="38"/>
      <c r="V139" s="38"/>
      <c r="W139" s="38"/>
      <c r="X139" s="38"/>
      <c r="Y139" s="38"/>
    </row>
    <row r="140" spans="1:30" x14ac:dyDescent="0.25">
      <c r="B140" s="26" t="s">
        <v>186</v>
      </c>
      <c r="C140" s="27">
        <f>(1-$C$14)*O65</f>
        <v>0.16274509803921569</v>
      </c>
      <c r="D140" s="101"/>
      <c r="E140" s="26" t="s">
        <v>172</v>
      </c>
      <c r="F140" s="27">
        <f>(1-$C$14)*O73</f>
        <v>0.14347826086956522</v>
      </c>
      <c r="M140" t="s">
        <v>381</v>
      </c>
      <c r="N140" s="96">
        <f>1/D124</f>
        <v>3.7037037037037035E-2</v>
      </c>
      <c r="O140" s="108">
        <f>SUM(N140)</f>
        <v>3.7037037037037035E-2</v>
      </c>
      <c r="P140" s="107">
        <f>C147+O140</f>
        <v>0.13703703703703704</v>
      </c>
      <c r="Q140" s="38"/>
      <c r="R140" s="38"/>
      <c r="S140" s="38"/>
      <c r="T140" s="38"/>
      <c r="U140" s="38"/>
      <c r="V140" s="38"/>
      <c r="W140" s="38"/>
      <c r="X140" s="38"/>
      <c r="Y140" s="38"/>
    </row>
    <row r="141" spans="1:30" x14ac:dyDescent="0.25">
      <c r="B141" s="26" t="s">
        <v>187</v>
      </c>
      <c r="C141" s="27">
        <f>(1-$C$14)*O67</f>
        <v>0.13448275862068965</v>
      </c>
      <c r="D141" s="101"/>
      <c r="E141" s="26" t="s">
        <v>192</v>
      </c>
      <c r="F141" s="27">
        <f>(1-$C$14)*O77</f>
        <v>0.13333333333333333</v>
      </c>
      <c r="M141" s="161" t="s">
        <v>172</v>
      </c>
      <c r="N141" s="96">
        <f>1/D126</f>
        <v>2.9411764705882353E-2</v>
      </c>
      <c r="O141" s="107">
        <f>SUM(N141:N143)</f>
        <v>0.12032085561497326</v>
      </c>
      <c r="P141" s="107">
        <f>F140+O141</f>
        <v>0.26379911648453847</v>
      </c>
      <c r="Q141" s="38"/>
      <c r="R141" s="38"/>
      <c r="S141" s="38"/>
      <c r="T141" s="38"/>
      <c r="U141" s="38"/>
      <c r="V141" s="38"/>
      <c r="W141" s="38"/>
      <c r="X141" s="38"/>
      <c r="Y141" s="38"/>
    </row>
    <row r="142" spans="1:30" x14ac:dyDescent="0.25">
      <c r="B142" s="26" t="s">
        <v>380</v>
      </c>
      <c r="C142" s="172">
        <f>(1-$C$17)*$C$18</f>
        <v>0.1</v>
      </c>
      <c r="D142" s="101"/>
      <c r="E142" s="26" t="s">
        <v>382</v>
      </c>
      <c r="F142" s="172">
        <f>(1-$C$17)*$C$18</f>
        <v>0.1</v>
      </c>
      <c r="N142" s="96">
        <f>1/D127</f>
        <v>4.5454545454545456E-2</v>
      </c>
      <c r="Q142" s="38"/>
      <c r="R142" s="38"/>
      <c r="S142" s="38"/>
      <c r="T142" s="38"/>
      <c r="U142" s="38"/>
      <c r="V142" s="38"/>
      <c r="W142" s="38"/>
      <c r="X142" s="38"/>
      <c r="Y142" s="38"/>
    </row>
    <row r="143" spans="1:30" x14ac:dyDescent="0.25">
      <c r="B143" s="26" t="s">
        <v>205</v>
      </c>
      <c r="C143" s="172">
        <f>(1-$C$17)*$C$18</f>
        <v>0.1</v>
      </c>
      <c r="D143" s="101"/>
      <c r="E143" s="175" t="s">
        <v>198</v>
      </c>
      <c r="F143" s="172">
        <f t="shared" ref="F143:F152" si="51">(1-$C$17)*$C$18</f>
        <v>0.1</v>
      </c>
      <c r="N143" s="96">
        <f>1/D129</f>
        <v>4.5454545454545456E-2</v>
      </c>
      <c r="Q143" s="38"/>
      <c r="R143" s="38"/>
      <c r="S143" s="38"/>
      <c r="T143" s="38"/>
      <c r="U143" s="38"/>
      <c r="V143" s="38"/>
      <c r="W143" s="38"/>
      <c r="X143" s="38"/>
      <c r="Y143" s="38"/>
    </row>
    <row r="144" spans="1:30" x14ac:dyDescent="0.25">
      <c r="B144" s="26" t="s">
        <v>153</v>
      </c>
      <c r="C144" s="27">
        <f>(1-$C$14)*O69</f>
        <v>0.13333333333333333</v>
      </c>
      <c r="D144" s="101"/>
      <c r="E144" s="176" t="s">
        <v>173</v>
      </c>
      <c r="F144" s="172">
        <f t="shared" si="51"/>
        <v>0.1</v>
      </c>
      <c r="M144" t="s">
        <v>382</v>
      </c>
      <c r="N144" s="96">
        <f>1/D125</f>
        <v>3.3333333333333333E-2</v>
      </c>
      <c r="O144" s="107">
        <f>SUM(N144)</f>
        <v>3.3333333333333333E-2</v>
      </c>
      <c r="P144" s="107">
        <f>F142+O144</f>
        <v>0.13333333333333333</v>
      </c>
      <c r="Q144" s="38"/>
      <c r="R144" s="38"/>
      <c r="S144" s="38"/>
      <c r="T144" s="38"/>
      <c r="U144" s="38"/>
      <c r="V144" s="38"/>
      <c r="W144" s="38"/>
      <c r="X144" s="38"/>
      <c r="Y144" s="38"/>
    </row>
    <row r="145" spans="2:30" x14ac:dyDescent="0.25">
      <c r="B145" s="173" t="s">
        <v>188</v>
      </c>
      <c r="C145" s="172">
        <f>(1-$C$17)*$C$18</f>
        <v>0.1</v>
      </c>
      <c r="D145" s="101"/>
      <c r="E145" s="176" t="s">
        <v>256</v>
      </c>
      <c r="F145" s="172">
        <f t="shared" si="51"/>
        <v>0.1</v>
      </c>
      <c r="M145" t="s">
        <v>418</v>
      </c>
      <c r="N145" s="96">
        <f>1/D126</f>
        <v>2.9411764705882353E-2</v>
      </c>
      <c r="O145" s="107">
        <f>SUM(N145)</f>
        <v>2.9411764705882353E-2</v>
      </c>
      <c r="P145" s="107">
        <f>F151+O145</f>
        <v>0.12941176470588237</v>
      </c>
      <c r="Q145" s="38"/>
      <c r="R145" s="38"/>
      <c r="S145" s="38"/>
      <c r="T145" s="38"/>
      <c r="U145" s="38"/>
      <c r="V145" s="38"/>
      <c r="W145" s="38"/>
      <c r="X145" s="38"/>
      <c r="Y145" s="38"/>
    </row>
    <row r="146" spans="2:30" x14ac:dyDescent="0.25">
      <c r="B146" s="173" t="s">
        <v>189</v>
      </c>
      <c r="C146" s="27">
        <f>(1-$C$14)*O71</f>
        <v>0.18193979933110369</v>
      </c>
      <c r="D146" s="101"/>
      <c r="E146" s="176" t="s">
        <v>276</v>
      </c>
      <c r="F146" s="172">
        <f t="shared" si="51"/>
        <v>0.1</v>
      </c>
      <c r="M146" s="169" t="s">
        <v>256</v>
      </c>
      <c r="N146" s="96">
        <f>1/D124</f>
        <v>3.7037037037037035E-2</v>
      </c>
      <c r="O146" s="128">
        <f>SUM(N146:N147)</f>
        <v>7.0370370370370361E-2</v>
      </c>
      <c r="P146" s="128">
        <f>F145+O146</f>
        <v>0.17037037037037037</v>
      </c>
    </row>
    <row r="147" spans="2:30" ht="15.75" thickBot="1" x14ac:dyDescent="0.3">
      <c r="B147" s="173" t="s">
        <v>381</v>
      </c>
      <c r="C147" s="172">
        <f>(1-$C$17)*$C$18</f>
        <v>0.1</v>
      </c>
      <c r="D147" s="101"/>
      <c r="E147" s="177" t="s">
        <v>383</v>
      </c>
      <c r="F147" s="172">
        <f t="shared" si="51"/>
        <v>0.1</v>
      </c>
      <c r="M147" s="169"/>
      <c r="N147" s="96">
        <f>1/D125</f>
        <v>3.3333333333333333E-2</v>
      </c>
      <c r="O147" s="129"/>
      <c r="P147" s="129"/>
    </row>
    <row r="148" spans="2:30" x14ac:dyDescent="0.25">
      <c r="B148" s="173" t="s">
        <v>199</v>
      </c>
      <c r="C148" s="172">
        <f>(1-$C$17)*$C$18</f>
        <v>0.1</v>
      </c>
      <c r="D148" s="101"/>
      <c r="E148" s="183" t="s">
        <v>346</v>
      </c>
      <c r="F148" s="172">
        <f t="shared" si="51"/>
        <v>0.1</v>
      </c>
      <c r="M148" t="s">
        <v>385</v>
      </c>
      <c r="N148" s="96">
        <f>1/D128</f>
        <v>5.8823529411764705E-2</v>
      </c>
      <c r="O148">
        <f>SUM(N148)</f>
        <v>5.8823529411764705E-2</v>
      </c>
      <c r="P148" s="128">
        <f>C152+O148</f>
        <v>0.1588235294117647</v>
      </c>
    </row>
    <row r="149" spans="2:30" x14ac:dyDescent="0.25">
      <c r="B149" s="173" t="s">
        <v>166</v>
      </c>
      <c r="C149" s="172">
        <f>(1-$C$17)*$C$18</f>
        <v>0.1</v>
      </c>
      <c r="D149" s="102"/>
      <c r="E149" s="184" t="s">
        <v>416</v>
      </c>
      <c r="F149" s="172">
        <f t="shared" si="51"/>
        <v>0.1</v>
      </c>
      <c r="M149" s="107" t="s">
        <v>276</v>
      </c>
      <c r="N149" s="96">
        <f>1/D127</f>
        <v>4.5454545454545456E-2</v>
      </c>
      <c r="O149" s="128">
        <f>SUM(N149:N151)</f>
        <v>0.1497326203208556</v>
      </c>
      <c r="P149" s="128">
        <f>F146+O149</f>
        <v>0.24973262032085561</v>
      </c>
    </row>
    <row r="150" spans="2:30" x14ac:dyDescent="0.25">
      <c r="B150" s="173" t="s">
        <v>190</v>
      </c>
      <c r="C150" s="172">
        <f>(1-$C$17)*$C$18</f>
        <v>0.1</v>
      </c>
      <c r="E150" s="183" t="s">
        <v>417</v>
      </c>
      <c r="F150" s="172">
        <f t="shared" si="51"/>
        <v>0.1</v>
      </c>
      <c r="M150" s="107"/>
      <c r="N150" s="96">
        <f>1/D128</f>
        <v>5.8823529411764705E-2</v>
      </c>
      <c r="O150" s="131"/>
      <c r="P150" s="131"/>
    </row>
    <row r="151" spans="2:30" x14ac:dyDescent="0.25">
      <c r="B151" s="173" t="s">
        <v>191</v>
      </c>
      <c r="C151" s="27">
        <f>(1-$C$14)*O74</f>
        <v>0.16941176470588237</v>
      </c>
      <c r="E151" s="183" t="s">
        <v>418</v>
      </c>
      <c r="F151" s="172">
        <f t="shared" si="51"/>
        <v>0.1</v>
      </c>
      <c r="M151" s="107"/>
      <c r="N151" s="96">
        <f>1/D129</f>
        <v>4.5454545454545456E-2</v>
      </c>
      <c r="O151" s="131"/>
      <c r="P151" s="131"/>
    </row>
    <row r="152" spans="2:30" ht="15.75" thickBot="1" x14ac:dyDescent="0.3">
      <c r="B152" s="174" t="s">
        <v>385</v>
      </c>
      <c r="C152" s="172">
        <f>(1-$C$17)*$C$18</f>
        <v>0.1</v>
      </c>
      <c r="E152" s="183" t="s">
        <v>384</v>
      </c>
      <c r="F152" s="172">
        <f t="shared" si="51"/>
        <v>0.1</v>
      </c>
      <c r="M152" s="128" t="s">
        <v>383</v>
      </c>
      <c r="N152" s="155">
        <f>1/D126</f>
        <v>2.9411764705882353E-2</v>
      </c>
      <c r="O152" s="128">
        <f>SUM(N152)</f>
        <v>2.9411764705882353E-2</v>
      </c>
      <c r="P152" s="128">
        <f>F147+O152</f>
        <v>0.12941176470588237</v>
      </c>
    </row>
    <row r="153" spans="2:30" x14ac:dyDescent="0.25">
      <c r="E153" s="185"/>
      <c r="M153" s="107" t="s">
        <v>384</v>
      </c>
      <c r="N153" s="96">
        <f>1/D124</f>
        <v>3.7037037037037035E-2</v>
      </c>
      <c r="O153" s="107">
        <f>SUM(N153:N157)</f>
        <v>0.22010299069122596</v>
      </c>
      <c r="P153" s="107">
        <f>F152+O153</f>
        <v>0.32010299069122594</v>
      </c>
    </row>
    <row r="154" spans="2:30" x14ac:dyDescent="0.25">
      <c r="M154" s="70"/>
      <c r="N154" s="96">
        <f>1/D125</f>
        <v>3.3333333333333333E-2</v>
      </c>
      <c r="O154" s="70"/>
      <c r="P154" s="70"/>
    </row>
    <row r="155" spans="2:30" x14ac:dyDescent="0.25">
      <c r="M155" s="70"/>
      <c r="N155" s="96">
        <f>1/D127</f>
        <v>4.5454545454545456E-2</v>
      </c>
      <c r="O155" s="70"/>
      <c r="P155" s="70"/>
    </row>
    <row r="156" spans="2:30" x14ac:dyDescent="0.25">
      <c r="M156" s="70"/>
      <c r="N156" s="96">
        <f>1/D128</f>
        <v>5.8823529411764705E-2</v>
      </c>
      <c r="O156" s="70"/>
      <c r="P156" s="70"/>
    </row>
    <row r="157" spans="2:30" x14ac:dyDescent="0.25">
      <c r="M157" s="70"/>
      <c r="N157" s="96">
        <f>1/D129</f>
        <v>4.5454545454545456E-2</v>
      </c>
      <c r="O157" s="70"/>
      <c r="P157" s="70"/>
    </row>
    <row r="158" spans="2:30" x14ac:dyDescent="0.25">
      <c r="B158" t="s">
        <v>244</v>
      </c>
      <c r="I158" t="s">
        <v>164</v>
      </c>
      <c r="V158" t="s">
        <v>169</v>
      </c>
    </row>
    <row r="159" spans="2:30" x14ac:dyDescent="0.25">
      <c r="B159" s="100" t="s">
        <v>155</v>
      </c>
      <c r="D159" s="70"/>
      <c r="I159" s="100" t="s">
        <v>160</v>
      </c>
      <c r="M159" s="69"/>
      <c r="V159" s="100" t="s">
        <v>160</v>
      </c>
    </row>
    <row r="160" spans="2:30" x14ac:dyDescent="0.25">
      <c r="B160" s="70" t="s">
        <v>156</v>
      </c>
      <c r="C160" s="70" t="s">
        <v>157</v>
      </c>
      <c r="D160" s="70" t="s">
        <v>167</v>
      </c>
      <c r="H160" t="str">
        <f>AJ172</f>
        <v>s=1</v>
      </c>
      <c r="I160" s="70" t="s">
        <v>156</v>
      </c>
      <c r="J160" s="70" t="s">
        <v>161</v>
      </c>
      <c r="K160" s="70">
        <v>1</v>
      </c>
      <c r="L160" s="70">
        <v>2</v>
      </c>
      <c r="M160" s="168">
        <v>3</v>
      </c>
      <c r="N160" s="70">
        <v>4</v>
      </c>
      <c r="O160" s="70">
        <v>5</v>
      </c>
      <c r="P160" s="70">
        <v>6</v>
      </c>
      <c r="Q160" t="s">
        <v>163</v>
      </c>
      <c r="S160" t="s">
        <v>170</v>
      </c>
      <c r="U160" t="str">
        <f>AM172</f>
        <v>s=4</v>
      </c>
      <c r="V160" s="70" t="s">
        <v>156</v>
      </c>
      <c r="W160" s="70" t="s">
        <v>161</v>
      </c>
      <c r="X160" s="70">
        <v>1</v>
      </c>
      <c r="Y160" s="70">
        <v>2</v>
      </c>
      <c r="Z160" s="70">
        <v>3</v>
      </c>
      <c r="AA160" s="70">
        <v>4</v>
      </c>
      <c r="AB160" s="70">
        <v>5</v>
      </c>
      <c r="AC160" s="70">
        <v>6</v>
      </c>
      <c r="AD160" t="s">
        <v>163</v>
      </c>
    </row>
    <row r="161" spans="2:41" x14ac:dyDescent="0.25">
      <c r="B161" s="70">
        <v>1</v>
      </c>
      <c r="C161" s="161">
        <v>1</v>
      </c>
      <c r="D161" s="70">
        <f>$C$18^$C$19*(1/P129)^$C$20+$C$18^$C$19*(1/P131)^$C$20+$C$18^$C$19*(1/P133)^$C$20</f>
        <v>3.0841581146999291</v>
      </c>
      <c r="H161">
        <f t="shared" ref="H161:H166" si="52">AJ173</f>
        <v>0.36164130643774772</v>
      </c>
      <c r="I161" s="70">
        <v>1</v>
      </c>
      <c r="J161" s="78">
        <f t="shared" ref="J161:J166" si="53">C161</f>
        <v>1</v>
      </c>
      <c r="K161" s="95">
        <v>0</v>
      </c>
      <c r="L161" s="70">
        <f>($C$18^$C$19*(1/S124)^$C$20)/$D$161</f>
        <v>3.2423759185164033E-2</v>
      </c>
      <c r="M161" s="70">
        <f t="shared" ref="M161:P161" si="54">($C$18^$C$19*(1/T124)^$C$20)/$D$161</f>
        <v>2.1615839456776018E-2</v>
      </c>
      <c r="N161" s="70">
        <f t="shared" si="54"/>
        <v>1.6211879592582017E-2</v>
      </c>
      <c r="O161" s="70">
        <f t="shared" si="54"/>
        <v>9.2639311957611516E-3</v>
      </c>
      <c r="P161" s="70">
        <f t="shared" si="54"/>
        <v>6.4847518370328067E-2</v>
      </c>
      <c r="Q161">
        <f>SUM(K161:P161)</f>
        <v>0.14436292780061127</v>
      </c>
      <c r="S161" s="70" t="s">
        <v>380</v>
      </c>
      <c r="U161">
        <f t="shared" ref="U161:U166" si="55">AM173</f>
        <v>0.53204753739824973</v>
      </c>
      <c r="V161" s="70">
        <v>1</v>
      </c>
      <c r="W161" s="78" t="str">
        <f t="shared" ref="W161:W166" si="56">S181</f>
        <v>1,6,4,5</v>
      </c>
      <c r="X161" s="95">
        <v>0</v>
      </c>
      <c r="Y161" s="192">
        <f>($C$18^$C$19*(1/S128)^$C$20)/$D$163</f>
        <v>1.4468234137273784E-2</v>
      </c>
      <c r="Z161" s="192">
        <f>($C$18^$C$19*(1/T128)^$C$20)/$D$163</f>
        <v>1.6879606493486084E-2</v>
      </c>
      <c r="AA161" s="95">
        <v>0</v>
      </c>
      <c r="AB161" s="95">
        <v>0</v>
      </c>
      <c r="AC161" s="95">
        <v>0</v>
      </c>
      <c r="AD161">
        <f>SUM(Y161:Z161)</f>
        <v>3.134784063075987E-2</v>
      </c>
      <c r="AF161" s="70" t="s">
        <v>422</v>
      </c>
    </row>
    <row r="162" spans="2:41" x14ac:dyDescent="0.25">
      <c r="B162" s="70">
        <v>2</v>
      </c>
      <c r="C162" s="161">
        <v>2</v>
      </c>
      <c r="D162" s="70">
        <f>$C$18^$C$19*(1/P124)^$C$20+$C$18^$C$19*(1/P140)^$C$20</f>
        <v>2.0995050955119412</v>
      </c>
      <c r="H162">
        <f t="shared" si="52"/>
        <v>0.52112789312739816</v>
      </c>
      <c r="I162" s="70">
        <v>2</v>
      </c>
      <c r="J162" s="78">
        <f t="shared" si="53"/>
        <v>2</v>
      </c>
      <c r="K162" s="70">
        <f>($C$18^$C$19*(1/R125)^$C$20)/$D$162</f>
        <v>4.7630272588414992E-2</v>
      </c>
      <c r="L162" s="95">
        <v>0</v>
      </c>
      <c r="M162" s="70">
        <f t="shared" ref="M162:P162" si="57">($C$18^$C$19*(1/T125)^$C$20)/$D$162</f>
        <v>1.0584505019647776E-2</v>
      </c>
      <c r="N162" s="70">
        <f t="shared" si="57"/>
        <v>1.9052109035365999E-2</v>
      </c>
      <c r="O162" s="70">
        <f t="shared" si="57"/>
        <v>1.3608649310975709E-2</v>
      </c>
      <c r="P162" s="70">
        <f t="shared" si="57"/>
        <v>1.1907568147103748E-2</v>
      </c>
      <c r="Q162">
        <f>SUM(K162:P162)</f>
        <v>0.10278310410150822</v>
      </c>
      <c r="S162" s="70" t="s">
        <v>381</v>
      </c>
      <c r="U162">
        <f t="shared" si="55"/>
        <v>0.99094291471724172</v>
      </c>
      <c r="V162" s="70">
        <v>2</v>
      </c>
      <c r="W162" s="78" t="str">
        <f t="shared" si="56"/>
        <v>2,6,5,4</v>
      </c>
      <c r="X162" s="192">
        <f>($C$18^$C$19*(1/R127)^$C$20)/$D$165</f>
        <v>3.2328400569976413E-2</v>
      </c>
      <c r="Y162" s="95">
        <v>0</v>
      </c>
      <c r="Z162" s="192">
        <f t="shared" ref="Z162" si="58">($C$18^$C$19*(1/T127)^$C$20)/$D$165</f>
        <v>1.8473371754272234E-2</v>
      </c>
      <c r="AA162" s="95">
        <v>0</v>
      </c>
      <c r="AB162" s="95">
        <v>0</v>
      </c>
      <c r="AC162" s="95">
        <v>0</v>
      </c>
      <c r="AD162">
        <f>SUM(X162:Z162)</f>
        <v>5.0801772324248651E-2</v>
      </c>
      <c r="AF162" s="70" t="s">
        <v>423</v>
      </c>
    </row>
    <row r="163" spans="2:41" x14ac:dyDescent="0.25">
      <c r="B163" s="70">
        <v>3</v>
      </c>
      <c r="C163" s="161">
        <v>5</v>
      </c>
      <c r="D163" s="70">
        <f>$C$18^$C$19*(1/P146)^$C$20+$C$18^$C$19*(1/P149)^$C$20</f>
        <v>1.9747695745275116</v>
      </c>
      <c r="H163">
        <f t="shared" si="52"/>
        <v>0.65752583482190463</v>
      </c>
      <c r="I163" s="70">
        <v>3</v>
      </c>
      <c r="J163" s="78">
        <f t="shared" si="53"/>
        <v>5</v>
      </c>
      <c r="K163" s="70">
        <f>($C$18^$C$19*(1/R128)^$C$20)/$D$163</f>
        <v>1.4468234137273784E-2</v>
      </c>
      <c r="L163" s="70">
        <f t="shared" ref="L163:P163" si="59">($C$18^$C$19*(1/S128)^$C$20)/$D$163</f>
        <v>1.4468234137273784E-2</v>
      </c>
      <c r="M163" s="70">
        <f t="shared" si="59"/>
        <v>1.6879606493486084E-2</v>
      </c>
      <c r="N163" s="70">
        <f t="shared" si="59"/>
        <v>5.0638819480458251E-2</v>
      </c>
      <c r="O163" s="95">
        <v>0</v>
      </c>
      <c r="P163" s="70">
        <f t="shared" si="59"/>
        <v>0.1012776389609165</v>
      </c>
      <c r="Q163">
        <f>SUM(K163:P163)</f>
        <v>0.19773253320940842</v>
      </c>
      <c r="S163" s="70" t="s">
        <v>383</v>
      </c>
      <c r="U163">
        <f t="shared" si="55"/>
        <v>0.56344306248652043</v>
      </c>
      <c r="V163" s="70">
        <v>3</v>
      </c>
      <c r="W163" s="78" t="str">
        <f t="shared" si="56"/>
        <v>5,6,4,3</v>
      </c>
      <c r="X163" s="192">
        <f>($C$18^$C$19*(1/R126)^$C$20)/$D$164</f>
        <v>2.4521354933726064E-2</v>
      </c>
      <c r="Y163" s="192">
        <f>($C$18^$C$19*(1/S126)^$C$20)/$D$164</f>
        <v>8.173784977908688E-3</v>
      </c>
      <c r="Z163" s="95">
        <v>0</v>
      </c>
      <c r="AA163" s="95">
        <v>0</v>
      </c>
      <c r="AB163" s="95">
        <v>0</v>
      </c>
      <c r="AC163" s="95">
        <v>0</v>
      </c>
      <c r="AD163">
        <f>SUM(X163:Y163)</f>
        <v>3.2695139911634752E-2</v>
      </c>
      <c r="AF163" s="70" t="s">
        <v>400</v>
      </c>
    </row>
    <row r="164" spans="2:41" x14ac:dyDescent="0.25">
      <c r="B164" s="70">
        <v>4</v>
      </c>
      <c r="C164" s="161">
        <v>3</v>
      </c>
      <c r="D164" s="70">
        <f>$C$18^$C$19*(1/P130)^$C$20+$C$18^$C$19*(1/P148)^$C$20</f>
        <v>2.7187187187187192</v>
      </c>
      <c r="H164">
        <f t="shared" si="52"/>
        <v>0.2201673226300529</v>
      </c>
      <c r="I164" s="70">
        <v>4</v>
      </c>
      <c r="J164" s="78">
        <f t="shared" si="53"/>
        <v>3</v>
      </c>
      <c r="K164" s="70">
        <f>($C$18^$C$19*(1/R126)^$C$20)/$D$164</f>
        <v>2.4521354933726064E-2</v>
      </c>
      <c r="L164" s="70">
        <f t="shared" ref="L164:P164" si="60">($C$18^$C$19*(1/S126)^$C$20)/$D$164</f>
        <v>8.173784977908688E-3</v>
      </c>
      <c r="M164" s="95">
        <v>0</v>
      </c>
      <c r="N164" s="70">
        <f t="shared" si="60"/>
        <v>1.0509152114454027E-2</v>
      </c>
      <c r="O164" s="70">
        <f t="shared" si="60"/>
        <v>1.2260677466863032E-2</v>
      </c>
      <c r="P164" s="70">
        <f t="shared" si="60"/>
        <v>1.8391016200294548E-2</v>
      </c>
      <c r="Q164">
        <f>SUM(K164:P164)</f>
        <v>7.3855985693246362E-2</v>
      </c>
      <c r="S164" s="70" t="s">
        <v>385</v>
      </c>
      <c r="U164">
        <f t="shared" si="55"/>
        <v>0.63042203554011667</v>
      </c>
      <c r="V164" s="70">
        <v>4</v>
      </c>
      <c r="W164" s="78" t="str">
        <f t="shared" si="56"/>
        <v>3,6,5,4</v>
      </c>
      <c r="X164" s="192">
        <f>($C$18^$C$19*(1/R127)^$C$20)/$D$165</f>
        <v>3.2328400569976413E-2</v>
      </c>
      <c r="Y164" s="192">
        <f>($C$18^$C$19*(1/S127)^$C$20)/$D$165</f>
        <v>2.5862720455981137E-2</v>
      </c>
      <c r="Z164" s="95">
        <v>0</v>
      </c>
      <c r="AA164" s="95">
        <v>0</v>
      </c>
      <c r="AB164" s="95">
        <v>0</v>
      </c>
      <c r="AC164" s="95">
        <v>0</v>
      </c>
      <c r="AD164">
        <f>SUM(X164:Y164)</f>
        <v>5.8191121025957554E-2</v>
      </c>
      <c r="AF164" s="70" t="s">
        <v>402</v>
      </c>
    </row>
    <row r="165" spans="2:41" x14ac:dyDescent="0.25">
      <c r="B165" s="70">
        <v>5</v>
      </c>
      <c r="C165" s="161">
        <v>4</v>
      </c>
      <c r="D165" s="70">
        <f>$C$18^$C$19*(1/P141)^$C$20+$C$18^$C$19*(1/P134)^$C$20</f>
        <v>1.5466277056228792</v>
      </c>
      <c r="H165">
        <f t="shared" si="52"/>
        <v>0.34582302331278569</v>
      </c>
      <c r="I165" s="70">
        <v>5</v>
      </c>
      <c r="J165" s="78">
        <f t="shared" si="53"/>
        <v>4</v>
      </c>
      <c r="K165" s="70">
        <f>($C$18^$C$19*(1/R127)^$C$20)/$D$165</f>
        <v>3.2328400569976413E-2</v>
      </c>
      <c r="L165" s="70">
        <f t="shared" ref="L165:P165" si="61">($C$18^$C$19*(1/S127)^$C$20)/$D$165</f>
        <v>2.5862720455981137E-2</v>
      </c>
      <c r="M165" s="70">
        <f t="shared" si="61"/>
        <v>1.8473371754272234E-2</v>
      </c>
      <c r="N165" s="95">
        <v>0</v>
      </c>
      <c r="O165" s="70">
        <f t="shared" si="61"/>
        <v>6.4656801139952827E-2</v>
      </c>
      <c r="P165" s="70">
        <f t="shared" si="61"/>
        <v>1.6164200284988207E-2</v>
      </c>
      <c r="Q165">
        <f>SUM(K165:P165)</f>
        <v>0.15748549420517083</v>
      </c>
      <c r="S165" s="70" t="s">
        <v>382</v>
      </c>
      <c r="U165">
        <f t="shared" si="55"/>
        <v>0.71727500984378989</v>
      </c>
      <c r="V165" s="70">
        <v>5</v>
      </c>
      <c r="W165" s="78" t="str">
        <f t="shared" si="56"/>
        <v>4,6,5,3</v>
      </c>
      <c r="X165" s="192">
        <f>($C$18^$C$19*(1/R126)^$C$20)/$D$164</f>
        <v>2.4521354933726064E-2</v>
      </c>
      <c r="Y165" s="192">
        <f>($C$18^$C$19*(1/S126)^$C$20)/$D$164</f>
        <v>8.173784977908688E-3</v>
      </c>
      <c r="Z165" s="95">
        <v>0</v>
      </c>
      <c r="AA165" s="95">
        <v>0</v>
      </c>
      <c r="AB165" s="95">
        <v>0</v>
      </c>
      <c r="AC165" s="95">
        <v>0</v>
      </c>
      <c r="AD165">
        <f>SUM(X165:Y165)</f>
        <v>3.2695139911634752E-2</v>
      </c>
      <c r="AF165" s="101" t="s">
        <v>399</v>
      </c>
    </row>
    <row r="166" spans="2:41" x14ac:dyDescent="0.25">
      <c r="B166" s="70">
        <v>6</v>
      </c>
      <c r="C166" s="161">
        <v>6</v>
      </c>
      <c r="D166" s="70">
        <f>$C$18^$C$19*(1/P145)^$C$20+$C$18^$C$19*(1/P153)^$C$20</f>
        <v>2.1702534564804088</v>
      </c>
      <c r="H166">
        <f t="shared" si="52"/>
        <v>0.9324944194702155</v>
      </c>
      <c r="I166" s="70">
        <v>6</v>
      </c>
      <c r="J166" s="78">
        <f t="shared" si="53"/>
        <v>6</v>
      </c>
      <c r="K166" s="70">
        <f>($C$18^$C$19*(1/R129)^$C$20)/$D$166</f>
        <v>9.2155134877355938E-2</v>
      </c>
      <c r="L166" s="70">
        <f t="shared" ref="L166:O166" si="62">($C$18^$C$19*(1/S129)^$C$20)/$D$166</f>
        <v>1.1519391859669492E-2</v>
      </c>
      <c r="M166" s="70">
        <f t="shared" si="62"/>
        <v>2.3038783719338984E-2</v>
      </c>
      <c r="N166" s="70">
        <f t="shared" si="62"/>
        <v>1.1519391859669492E-2</v>
      </c>
      <c r="O166" s="70">
        <f t="shared" si="62"/>
        <v>9.2155134877355938E-2</v>
      </c>
      <c r="P166" s="95">
        <v>0</v>
      </c>
      <c r="Q166">
        <f>SUM(K166:O166)</f>
        <v>0.23038783719338984</v>
      </c>
      <c r="S166" s="117" t="s">
        <v>384</v>
      </c>
      <c r="U166">
        <f t="shared" si="55"/>
        <v>8.7653740740515462E-2</v>
      </c>
      <c r="V166" s="153">
        <v>6</v>
      </c>
      <c r="W166" s="151" t="str">
        <f t="shared" si="56"/>
        <v>6,5,4,3</v>
      </c>
      <c r="X166" s="192">
        <f>($C$18^$C$19*(1/R126)^$C$20)/$D$164</f>
        <v>2.4521354933726064E-2</v>
      </c>
      <c r="Y166" s="192">
        <f>($C$18^$C$19*(1/S126)^$C$20)/$D$164</f>
        <v>8.173784977908688E-3</v>
      </c>
      <c r="Z166" s="95">
        <v>0</v>
      </c>
      <c r="AA166" s="95">
        <v>0</v>
      </c>
      <c r="AB166" s="154">
        <v>0</v>
      </c>
      <c r="AC166" s="154">
        <v>0</v>
      </c>
      <c r="AD166">
        <f>SUM(X166:Y166)</f>
        <v>3.2695139911634752E-2</v>
      </c>
      <c r="AF166" s="101" t="s">
        <v>401</v>
      </c>
    </row>
    <row r="167" spans="2:41" x14ac:dyDescent="0.25">
      <c r="B167" s="168"/>
    </row>
    <row r="168" spans="2:41" x14ac:dyDescent="0.25">
      <c r="H168" s="190"/>
      <c r="I168" s="190" t="s">
        <v>165</v>
      </c>
      <c r="J168" s="190"/>
      <c r="K168" s="190"/>
      <c r="L168" s="190"/>
      <c r="M168" s="190"/>
      <c r="N168" s="190"/>
      <c r="O168" s="190"/>
      <c r="P168" s="190"/>
      <c r="V168" t="s">
        <v>308</v>
      </c>
    </row>
    <row r="169" spans="2:41" x14ac:dyDescent="0.25">
      <c r="H169" s="190"/>
      <c r="I169" s="191" t="s">
        <v>160</v>
      </c>
      <c r="J169" s="190"/>
      <c r="K169" s="190"/>
      <c r="L169" s="190"/>
      <c r="M169" s="190"/>
      <c r="N169" s="190"/>
      <c r="O169" s="190"/>
      <c r="P169" s="190"/>
      <c r="V169" s="100" t="s">
        <v>160</v>
      </c>
    </row>
    <row r="170" spans="2:41" x14ac:dyDescent="0.25">
      <c r="H170" s="192" t="str">
        <f>AK172</f>
        <v>s=2</v>
      </c>
      <c r="I170" s="192" t="s">
        <v>156</v>
      </c>
      <c r="J170" s="192" t="s">
        <v>161</v>
      </c>
      <c r="K170" s="192">
        <v>1</v>
      </c>
      <c r="L170" s="192">
        <v>2</v>
      </c>
      <c r="M170" s="192">
        <v>3</v>
      </c>
      <c r="N170" s="192">
        <v>4</v>
      </c>
      <c r="O170" s="192">
        <v>5</v>
      </c>
      <c r="P170" s="192">
        <v>6</v>
      </c>
      <c r="Q170" t="s">
        <v>163</v>
      </c>
      <c r="U170" s="70" t="str">
        <f>AN172</f>
        <v>s=5</v>
      </c>
      <c r="V170" s="70" t="s">
        <v>156</v>
      </c>
      <c r="W170" s="70" t="s">
        <v>161</v>
      </c>
      <c r="X170" s="70">
        <v>1</v>
      </c>
      <c r="Y170" s="70">
        <v>2</v>
      </c>
      <c r="Z170" s="70">
        <v>3</v>
      </c>
      <c r="AA170" s="70">
        <v>4</v>
      </c>
      <c r="AB170" s="70">
        <v>5</v>
      </c>
      <c r="AC170" s="70">
        <v>6</v>
      </c>
      <c r="AD170" t="s">
        <v>163</v>
      </c>
    </row>
    <row r="171" spans="2:41" x14ac:dyDescent="0.25">
      <c r="H171" s="192">
        <f t="shared" ref="H171:H176" si="63">AK173</f>
        <v>5.8333264453674705E-2</v>
      </c>
      <c r="I171" s="192">
        <v>1</v>
      </c>
      <c r="J171" s="193" t="str">
        <f t="shared" ref="J171:J176" si="64">S161</f>
        <v>1,6</v>
      </c>
      <c r="K171" s="194">
        <v>0</v>
      </c>
      <c r="L171" s="192">
        <f>($C$18^$C$19*(1/S129)^$C$20)/$D$166</f>
        <v>1.1519391859669492E-2</v>
      </c>
      <c r="M171" s="192">
        <f t="shared" ref="M171:O171" si="65">($C$18^$C$19*(1/T129)^$C$20)/$D$166</f>
        <v>2.3038783719338984E-2</v>
      </c>
      <c r="N171" s="192">
        <f t="shared" si="65"/>
        <v>1.1519391859669492E-2</v>
      </c>
      <c r="O171" s="192">
        <f t="shared" si="65"/>
        <v>9.2155134877355938E-2</v>
      </c>
      <c r="P171" s="194">
        <v>0</v>
      </c>
      <c r="Q171">
        <f>SUM(K171:N171)</f>
        <v>4.6077567438677969E-2</v>
      </c>
      <c r="S171" s="70" t="s">
        <v>419</v>
      </c>
      <c r="U171" s="70">
        <f t="shared" ref="U171:U176" si="66">AN173</f>
        <v>0.93826271846416365</v>
      </c>
      <c r="V171" s="70">
        <v>1</v>
      </c>
      <c r="W171" s="78" t="str">
        <f t="shared" ref="W171:W176" si="67">AF161</f>
        <v>1,6,4,5,3</v>
      </c>
      <c r="X171" s="95">
        <v>0</v>
      </c>
      <c r="Y171" s="192">
        <f>($C$18^$C$19*(1/S126)^$C$20)/$D$164</f>
        <v>8.173784977908688E-3</v>
      </c>
      <c r="Z171" s="95">
        <v>0</v>
      </c>
      <c r="AA171" s="95">
        <v>0</v>
      </c>
      <c r="AB171" s="95">
        <v>0</v>
      </c>
      <c r="AC171" s="95">
        <v>0</v>
      </c>
      <c r="AD171">
        <f>SUM(X171:AC171)</f>
        <v>8.173784977908688E-3</v>
      </c>
      <c r="AF171" t="s">
        <v>424</v>
      </c>
    </row>
    <row r="172" spans="2:41" x14ac:dyDescent="0.25">
      <c r="G172" s="69"/>
      <c r="H172" s="192">
        <f t="shared" si="63"/>
        <v>0.45594732949444228</v>
      </c>
      <c r="I172" s="192">
        <v>2</v>
      </c>
      <c r="J172" s="193" t="str">
        <f t="shared" si="64"/>
        <v>2,6</v>
      </c>
      <c r="K172" s="192">
        <f>($C$18^$C$19*(1/R129)^$C$20)/$D$166</f>
        <v>9.2155134877355938E-2</v>
      </c>
      <c r="L172" s="194">
        <v>0</v>
      </c>
      <c r="M172" s="192">
        <f t="shared" ref="M172:O172" si="68">($C$18^$C$19*(1/T129)^$C$20)/$D$166</f>
        <v>2.3038783719338984E-2</v>
      </c>
      <c r="N172" s="192">
        <f t="shared" si="68"/>
        <v>1.1519391859669492E-2</v>
      </c>
      <c r="O172" s="192">
        <f t="shared" si="68"/>
        <v>9.2155134877355938E-2</v>
      </c>
      <c r="P172" s="194">
        <v>0</v>
      </c>
      <c r="Q172">
        <f>SUM(K172:O172)</f>
        <v>0.21886844533372035</v>
      </c>
      <c r="S172" s="70" t="s">
        <v>386</v>
      </c>
      <c r="U172" s="70">
        <f t="shared" si="66"/>
        <v>0.88197357850261926</v>
      </c>
      <c r="V172" s="70">
        <v>2</v>
      </c>
      <c r="W172" s="78" t="str">
        <f t="shared" si="67"/>
        <v>2,6,5,4,3</v>
      </c>
      <c r="X172" s="192">
        <f>($C$18^$C$19*(1/R126)^$C$20)/$D$164</f>
        <v>2.4521354933726064E-2</v>
      </c>
      <c r="Y172" s="95">
        <v>0</v>
      </c>
      <c r="Z172" s="95">
        <v>0</v>
      </c>
      <c r="AA172" s="95">
        <v>0</v>
      </c>
      <c r="AB172" s="95">
        <v>0</v>
      </c>
      <c r="AC172" s="95">
        <v>0</v>
      </c>
      <c r="AD172">
        <f>SUM(X172:AA172)</f>
        <v>2.4521354933726064E-2</v>
      </c>
      <c r="AF172" t="s">
        <v>425</v>
      </c>
      <c r="AH172" s="70" t="s">
        <v>162</v>
      </c>
      <c r="AI172" s="70"/>
      <c r="AJ172" s="70" t="s">
        <v>164</v>
      </c>
      <c r="AK172" s="70" t="s">
        <v>165</v>
      </c>
      <c r="AL172" s="70" t="s">
        <v>168</v>
      </c>
      <c r="AM172" s="70" t="s">
        <v>169</v>
      </c>
      <c r="AN172" s="70" t="s">
        <v>308</v>
      </c>
      <c r="AO172" s="78" t="s">
        <v>345</v>
      </c>
    </row>
    <row r="173" spans="2:41" x14ac:dyDescent="0.25">
      <c r="G173" s="69"/>
      <c r="H173" s="192">
        <f t="shared" si="63"/>
        <v>0.75756073117005718</v>
      </c>
      <c r="I173" s="192">
        <v>3</v>
      </c>
      <c r="J173" s="193" t="str">
        <f t="shared" si="64"/>
        <v>5,6</v>
      </c>
      <c r="K173" s="192">
        <f>($C$18^$C$19*(1/R129)^$C$20)/$D$166</f>
        <v>9.2155134877355938E-2</v>
      </c>
      <c r="L173" s="192">
        <f t="shared" ref="L173:N173" si="69">($C$18^$C$19*(1/S129)^$C$20)/$D$166</f>
        <v>1.1519391859669492E-2</v>
      </c>
      <c r="M173" s="192">
        <f t="shared" si="69"/>
        <v>2.3038783719338984E-2</v>
      </c>
      <c r="N173" s="192">
        <f t="shared" si="69"/>
        <v>1.1519391859669492E-2</v>
      </c>
      <c r="O173" s="194">
        <v>0</v>
      </c>
      <c r="P173" s="194">
        <v>0</v>
      </c>
      <c r="Q173">
        <f>SUM(K173:N173)</f>
        <v>0.13823270231603391</v>
      </c>
      <c r="S173" s="70" t="s">
        <v>388</v>
      </c>
      <c r="U173" s="70">
        <f t="shared" si="66"/>
        <v>0.91905823887052474</v>
      </c>
      <c r="V173" s="70">
        <v>3</v>
      </c>
      <c r="W173" s="78" t="str">
        <f t="shared" si="67"/>
        <v>5,6,4,3,2</v>
      </c>
      <c r="X173" s="192">
        <f>($C$18^$C$19*(1/R125)^$C$20)/$D$162</f>
        <v>4.7630272588414992E-2</v>
      </c>
      <c r="Y173" s="95">
        <v>0</v>
      </c>
      <c r="Z173" s="95">
        <v>0</v>
      </c>
      <c r="AA173" s="95">
        <v>0</v>
      </c>
      <c r="AB173" s="95">
        <v>0</v>
      </c>
      <c r="AC173" s="95">
        <v>0</v>
      </c>
      <c r="AD173">
        <f>SUM(X173:AC173)</f>
        <v>4.7630272588414992E-2</v>
      </c>
      <c r="AF173" t="s">
        <v>426</v>
      </c>
      <c r="AH173" s="70">
        <v>1</v>
      </c>
      <c r="AI173" s="70">
        <f ca="1">RAND()</f>
        <v>0.24676717388165337</v>
      </c>
      <c r="AJ173" s="70">
        <v>0.36164130643774772</v>
      </c>
      <c r="AK173" s="70">
        <v>5.8333264453674705E-2</v>
      </c>
      <c r="AL173" s="70">
        <v>0.18352489596925126</v>
      </c>
      <c r="AM173" s="70">
        <v>0.53204753739824973</v>
      </c>
      <c r="AN173" s="70">
        <v>0.93826271846416365</v>
      </c>
      <c r="AO173" s="78">
        <v>0.91227820936185999</v>
      </c>
    </row>
    <row r="174" spans="2:41" x14ac:dyDescent="0.25">
      <c r="G174" s="69"/>
      <c r="H174" s="192">
        <f t="shared" si="63"/>
        <v>0.52485053445692098</v>
      </c>
      <c r="I174" s="192">
        <v>4</v>
      </c>
      <c r="J174" s="193" t="str">
        <f t="shared" si="64"/>
        <v>3,6</v>
      </c>
      <c r="K174" s="192">
        <f>($C$18^$C$19*(1/R129)^$C$20)/$D$166</f>
        <v>9.2155134877355938E-2</v>
      </c>
      <c r="L174" s="192">
        <f t="shared" ref="L174:O174" si="70">($C$18^$C$19*(1/S129)^$C$20)/$D$166</f>
        <v>1.1519391859669492E-2</v>
      </c>
      <c r="M174" s="194">
        <v>0</v>
      </c>
      <c r="N174" s="192">
        <f t="shared" si="70"/>
        <v>1.1519391859669492E-2</v>
      </c>
      <c r="O174" s="192">
        <f t="shared" si="70"/>
        <v>9.2155134877355938E-2</v>
      </c>
      <c r="P174" s="194">
        <v>0</v>
      </c>
      <c r="Q174">
        <f>SUM(K174:O174)</f>
        <v>0.20734905347405086</v>
      </c>
      <c r="S174" s="70" t="s">
        <v>390</v>
      </c>
      <c r="U174" s="70">
        <f t="shared" si="66"/>
        <v>0.69796629551401845</v>
      </c>
      <c r="V174" s="70">
        <v>4</v>
      </c>
      <c r="W174" s="78" t="str">
        <f t="shared" si="67"/>
        <v>3,6,5,4,2</v>
      </c>
      <c r="X174" s="192">
        <f>($C$18^$C$19*(1/R125)^$C$20)/$D$162</f>
        <v>4.7630272588414992E-2</v>
      </c>
      <c r="Y174" s="95">
        <v>0</v>
      </c>
      <c r="Z174" s="95">
        <v>0</v>
      </c>
      <c r="AA174" s="95">
        <v>0</v>
      </c>
      <c r="AB174" s="95">
        <v>0</v>
      </c>
      <c r="AC174" s="95">
        <v>0</v>
      </c>
      <c r="AD174">
        <f>SUM(X174:AA174)</f>
        <v>4.7630272588414992E-2</v>
      </c>
      <c r="AF174" t="s">
        <v>408</v>
      </c>
      <c r="AH174" s="70">
        <v>2</v>
      </c>
      <c r="AI174" s="70">
        <f ca="1">RAND()</f>
        <v>0.88150459657433744</v>
      </c>
      <c r="AJ174" s="70">
        <v>0.52112789312739816</v>
      </c>
      <c r="AK174" s="70">
        <v>0.45594732949444228</v>
      </c>
      <c r="AL174" s="70">
        <v>0.69155117018297685</v>
      </c>
      <c r="AM174" s="70">
        <v>0.99094291471724172</v>
      </c>
      <c r="AN174" s="70">
        <v>0.88197357850261926</v>
      </c>
      <c r="AO174" s="78">
        <v>0.38906972614211011</v>
      </c>
    </row>
    <row r="175" spans="2:41" x14ac:dyDescent="0.25">
      <c r="G175" s="69"/>
      <c r="H175" s="192">
        <f t="shared" si="63"/>
        <v>0.61658560444141464</v>
      </c>
      <c r="I175" s="192">
        <v>5</v>
      </c>
      <c r="J175" s="193" t="str">
        <f t="shared" si="64"/>
        <v>4,6</v>
      </c>
      <c r="K175" s="192">
        <f>($C$18^$C$19*(1/R129)^$C$20)/$D$166</f>
        <v>9.2155134877355938E-2</v>
      </c>
      <c r="L175" s="192">
        <f t="shared" ref="L175:O175" si="71">($C$18^$C$19*(1/S129)^$C$20)/$D$166</f>
        <v>1.1519391859669492E-2</v>
      </c>
      <c r="M175" s="192">
        <f t="shared" si="71"/>
        <v>2.3038783719338984E-2</v>
      </c>
      <c r="N175" s="194">
        <v>0</v>
      </c>
      <c r="O175" s="192">
        <f t="shared" si="71"/>
        <v>9.2155134877355938E-2</v>
      </c>
      <c r="P175" s="194">
        <v>0</v>
      </c>
      <c r="Q175">
        <f>SUM(K175:O175)</f>
        <v>0.21886844533372035</v>
      </c>
      <c r="S175" s="70" t="s">
        <v>387</v>
      </c>
      <c r="U175" s="70">
        <f t="shared" si="66"/>
        <v>0.67111752707263372</v>
      </c>
      <c r="V175" s="70">
        <v>5</v>
      </c>
      <c r="W175" s="78" t="str">
        <f t="shared" si="67"/>
        <v>4,6,5,3,2</v>
      </c>
      <c r="X175" s="192">
        <f>($C$18^$C$19*(1/R125)^$C$20)/$D$162</f>
        <v>4.7630272588414992E-2</v>
      </c>
      <c r="Y175" s="95">
        <v>0</v>
      </c>
      <c r="Z175" s="95">
        <v>0</v>
      </c>
      <c r="AA175" s="95">
        <v>0</v>
      </c>
      <c r="AB175" s="95">
        <v>0</v>
      </c>
      <c r="AC175" s="95">
        <v>0</v>
      </c>
      <c r="AD175">
        <f>SUM(X175)</f>
        <v>4.7630272588414992E-2</v>
      </c>
      <c r="AF175" t="s">
        <v>405</v>
      </c>
      <c r="AH175" s="70">
        <v>3</v>
      </c>
      <c r="AI175" s="70">
        <f ca="1">RAND()</f>
        <v>0.34127762360015024</v>
      </c>
      <c r="AJ175" s="70">
        <v>0.65752583482190463</v>
      </c>
      <c r="AK175" s="70">
        <v>0.75756073117005718</v>
      </c>
      <c r="AL175" s="70">
        <v>0.81470715629472767</v>
      </c>
      <c r="AM175" s="70">
        <v>0.56344306248652043</v>
      </c>
      <c r="AN175" s="70">
        <v>0.91905823887052474</v>
      </c>
      <c r="AO175" s="78">
        <v>0.97144475462034452</v>
      </c>
    </row>
    <row r="176" spans="2:41" x14ac:dyDescent="0.25">
      <c r="G176" s="69"/>
      <c r="H176" s="192">
        <f t="shared" si="63"/>
        <v>0.30837142753476532</v>
      </c>
      <c r="I176" s="192">
        <v>6</v>
      </c>
      <c r="J176" s="193" t="str">
        <f t="shared" si="64"/>
        <v>6,5</v>
      </c>
      <c r="K176" s="192">
        <f>($C$18^$C$19*(1/R129)^$C$20)/$D$166</f>
        <v>9.2155134877355938E-2</v>
      </c>
      <c r="L176" s="192">
        <f>($C$18^$C$19*(1/S128)^$C$20)/$D$163</f>
        <v>1.4468234137273784E-2</v>
      </c>
      <c r="M176" s="192">
        <f t="shared" ref="M176:N176" si="72">($C$18^$C$19*(1/T128)^$C$20)/$D$163</f>
        <v>1.6879606493486084E-2</v>
      </c>
      <c r="N176" s="192">
        <f t="shared" si="72"/>
        <v>5.0638819480458251E-2</v>
      </c>
      <c r="O176" s="194">
        <v>0</v>
      </c>
      <c r="P176" s="194">
        <v>0</v>
      </c>
      <c r="Q176">
        <f>SUM(K176:N176)</f>
        <v>0.17414179498857407</v>
      </c>
      <c r="S176" s="117" t="s">
        <v>389</v>
      </c>
      <c r="U176" s="70">
        <f t="shared" si="66"/>
        <v>0.58249645406547568</v>
      </c>
      <c r="V176" s="153">
        <v>6</v>
      </c>
      <c r="W176" s="151" t="str">
        <f t="shared" si="67"/>
        <v>6,5,4,3,2</v>
      </c>
      <c r="X176" s="192">
        <f>($C$18^$C$19*(1/R125)^$C$20)/$D$162</f>
        <v>4.7630272588414992E-2</v>
      </c>
      <c r="Y176" s="95">
        <v>0</v>
      </c>
      <c r="Z176" s="95">
        <v>0</v>
      </c>
      <c r="AA176" s="95">
        <v>0</v>
      </c>
      <c r="AB176" s="95">
        <v>0</v>
      </c>
      <c r="AC176" s="95">
        <v>0</v>
      </c>
      <c r="AD176">
        <f>SUM(X176:Y176)</f>
        <v>4.7630272588414992E-2</v>
      </c>
      <c r="AF176" t="s">
        <v>407</v>
      </c>
      <c r="AH176" s="70">
        <v>4</v>
      </c>
      <c r="AI176" s="70">
        <f ca="1">RAND()</f>
        <v>0.74670210451956787</v>
      </c>
      <c r="AJ176" s="70">
        <v>0.2201673226300529</v>
      </c>
      <c r="AK176" s="70">
        <v>0.52485053445692098</v>
      </c>
      <c r="AL176" s="70">
        <v>8.0878207971780469E-2</v>
      </c>
      <c r="AM176" s="70">
        <v>0.63042203554011667</v>
      </c>
      <c r="AN176" s="70">
        <v>0.69796629551401845</v>
      </c>
      <c r="AO176" s="78">
        <v>0.2258581109631328</v>
      </c>
    </row>
    <row r="177" spans="7:41" x14ac:dyDescent="0.25">
      <c r="G177" s="69"/>
      <c r="V177" s="101"/>
      <c r="W177" s="101"/>
      <c r="X177" s="101"/>
      <c r="Y177" s="101"/>
      <c r="Z177" s="101"/>
      <c r="AA177" s="101"/>
      <c r="AB177" s="101"/>
      <c r="AC177" s="101"/>
      <c r="AD177" s="101"/>
      <c r="AE177" s="101"/>
      <c r="AF177" s="101"/>
      <c r="AH177" s="70">
        <v>5</v>
      </c>
      <c r="AI177" s="70">
        <f t="shared" ref="AI177:AI178" ca="1" si="73">RAND()</f>
        <v>0.29331457451208509</v>
      </c>
      <c r="AJ177" s="70">
        <v>0.34582302331278569</v>
      </c>
      <c r="AK177" s="70">
        <v>0.61658560444141464</v>
      </c>
      <c r="AL177" s="70">
        <v>0.29023523768211745</v>
      </c>
      <c r="AM177" s="70">
        <v>0.71727500984378989</v>
      </c>
      <c r="AN177" s="70">
        <v>0.67111752707263372</v>
      </c>
      <c r="AO177" s="78">
        <v>0.29222793692315563</v>
      </c>
    </row>
    <row r="178" spans="7:41" x14ac:dyDescent="0.25">
      <c r="G178" s="69"/>
      <c r="I178" t="s">
        <v>168</v>
      </c>
      <c r="V178" t="s">
        <v>345</v>
      </c>
      <c r="AH178" s="153">
        <v>6</v>
      </c>
      <c r="AI178" s="153">
        <f t="shared" ca="1" si="73"/>
        <v>0.70931060639741672</v>
      </c>
      <c r="AJ178" s="153">
        <v>0.9324944194702155</v>
      </c>
      <c r="AK178" s="153">
        <v>0.30837142753476532</v>
      </c>
      <c r="AL178" s="153">
        <v>0.20316165652178597</v>
      </c>
      <c r="AM178" s="153">
        <v>8.7653740740515462E-2</v>
      </c>
      <c r="AN178" s="153">
        <v>0.58249645406547568</v>
      </c>
      <c r="AO178" s="151">
        <v>0.10151963964867516</v>
      </c>
    </row>
    <row r="179" spans="7:41" x14ac:dyDescent="0.25">
      <c r="G179" s="69"/>
      <c r="I179" s="100" t="s">
        <v>160</v>
      </c>
      <c r="O179" s="194">
        <v>0</v>
      </c>
      <c r="V179" s="100" t="s">
        <v>160</v>
      </c>
    </row>
    <row r="180" spans="7:41" x14ac:dyDescent="0.25">
      <c r="G180" s="69"/>
      <c r="H180" t="str">
        <f>AL172</f>
        <v>s=3</v>
      </c>
      <c r="I180" s="70" t="s">
        <v>156</v>
      </c>
      <c r="J180" s="70" t="s">
        <v>161</v>
      </c>
      <c r="K180" s="70">
        <v>1</v>
      </c>
      <c r="L180" s="70">
        <v>2</v>
      </c>
      <c r="M180" s="70">
        <v>3</v>
      </c>
      <c r="N180" s="70">
        <v>4</v>
      </c>
      <c r="O180" s="70">
        <v>5</v>
      </c>
      <c r="P180" s="70">
        <v>6</v>
      </c>
      <c r="Q180" t="s">
        <v>163</v>
      </c>
      <c r="U180" t="str">
        <f>AO172</f>
        <v>s=6</v>
      </c>
      <c r="V180" s="70" t="s">
        <v>156</v>
      </c>
      <c r="W180" s="70" t="s">
        <v>161</v>
      </c>
      <c r="X180" s="70">
        <v>1</v>
      </c>
      <c r="Y180" s="70">
        <v>2</v>
      </c>
      <c r="Z180" s="70">
        <v>3</v>
      </c>
      <c r="AA180" s="70">
        <v>4</v>
      </c>
      <c r="AB180" s="70">
        <v>5</v>
      </c>
      <c r="AC180" s="70">
        <v>6</v>
      </c>
      <c r="AD180" t="s">
        <v>163</v>
      </c>
    </row>
    <row r="181" spans="7:41" x14ac:dyDescent="0.25">
      <c r="H181">
        <f t="shared" ref="H181:H186" si="74">AL173</f>
        <v>0.18352489596925126</v>
      </c>
      <c r="I181" s="70">
        <v>1</v>
      </c>
      <c r="J181" s="78" t="str">
        <f t="shared" ref="J181:J186" si="75">S171</f>
        <v>1,6,4</v>
      </c>
      <c r="K181" s="95">
        <v>0</v>
      </c>
      <c r="L181" s="192">
        <f>($C$18^$C$19*(1/S127)^$C$20)/$D$165</f>
        <v>2.5862720455981137E-2</v>
      </c>
      <c r="M181" s="192">
        <f t="shared" ref="M181:O181" si="76">($C$18^$C$19*(1/T127)^$C$20)/$D$165</f>
        <v>1.8473371754272234E-2</v>
      </c>
      <c r="N181" s="95">
        <v>0</v>
      </c>
      <c r="O181" s="192">
        <f t="shared" si="76"/>
        <v>6.4656801139952827E-2</v>
      </c>
      <c r="P181" s="95">
        <v>0</v>
      </c>
      <c r="Q181">
        <f>SUM(K181:O181)</f>
        <v>0.1089928933502062</v>
      </c>
      <c r="S181" s="70" t="s">
        <v>420</v>
      </c>
      <c r="U181">
        <f t="shared" ref="U181:U186" si="77">AO173</f>
        <v>0.91227820936185999</v>
      </c>
      <c r="V181" s="70">
        <v>1</v>
      </c>
      <c r="W181" s="78" t="str">
        <f t="shared" ref="W181:W186" si="78">AF171</f>
        <v>1,6,4,5,3,2</v>
      </c>
      <c r="X181" s="192">
        <f>($C$18^$C$19*(1/R125)^$C$20)/$D$162</f>
        <v>4.7630272588414992E-2</v>
      </c>
      <c r="Y181" s="95">
        <v>0</v>
      </c>
      <c r="Z181" s="95">
        <v>0</v>
      </c>
      <c r="AA181" s="95">
        <v>0</v>
      </c>
      <c r="AB181" s="95">
        <v>0</v>
      </c>
      <c r="AC181" s="95">
        <v>0</v>
      </c>
      <c r="AD181">
        <f>SUM(X181:AC181)</f>
        <v>4.7630272588414992E-2</v>
      </c>
      <c r="AF181" t="s">
        <v>427</v>
      </c>
    </row>
    <row r="182" spans="7:41" x14ac:dyDescent="0.25">
      <c r="G182" s="69"/>
      <c r="H182">
        <f t="shared" si="74"/>
        <v>0.69155117018297685</v>
      </c>
      <c r="I182" s="70">
        <v>2</v>
      </c>
      <c r="J182" s="78" t="str">
        <f t="shared" si="75"/>
        <v>2,6,5</v>
      </c>
      <c r="K182" s="192">
        <f>($C$18^$C$19*(1/R128)^$C$20)/$D$163</f>
        <v>1.4468234137273784E-2</v>
      </c>
      <c r="L182" s="95">
        <v>0</v>
      </c>
      <c r="M182" s="192">
        <f t="shared" ref="M182:N182" si="79">($C$18^$C$19*(1/T128)^$C$20)/$D$163</f>
        <v>1.6879606493486084E-2</v>
      </c>
      <c r="N182" s="192">
        <f t="shared" si="79"/>
        <v>5.0638819480458251E-2</v>
      </c>
      <c r="O182" s="95">
        <v>0</v>
      </c>
      <c r="P182" s="95">
        <v>0</v>
      </c>
      <c r="Q182">
        <f>SUM(K182:N182)</f>
        <v>8.1986660111218121E-2</v>
      </c>
      <c r="S182" s="70" t="s">
        <v>421</v>
      </c>
      <c r="U182">
        <f t="shared" si="77"/>
        <v>0.38906972614211011</v>
      </c>
      <c r="V182" s="70">
        <v>2</v>
      </c>
      <c r="W182" s="78" t="str">
        <f t="shared" si="78"/>
        <v>2,6,5,4,3,1</v>
      </c>
      <c r="X182" s="95">
        <v>0</v>
      </c>
      <c r="Y182" s="192">
        <f>($C$18^$C$19*(1/S124)^$C$20)/$D$161</f>
        <v>3.2423759185164033E-2</v>
      </c>
      <c r="Z182" s="95">
        <v>0</v>
      </c>
      <c r="AA182" s="95">
        <v>0</v>
      </c>
      <c r="AB182" s="95">
        <v>0</v>
      </c>
      <c r="AC182" s="95">
        <v>0</v>
      </c>
      <c r="AD182">
        <f t="shared" ref="AD182:AD186" si="80">SUM(X182:AC182)</f>
        <v>3.2423759185164033E-2</v>
      </c>
      <c r="AF182" t="s">
        <v>428</v>
      </c>
    </row>
    <row r="183" spans="7:41" x14ac:dyDescent="0.25">
      <c r="G183" s="69"/>
      <c r="H183">
        <f t="shared" si="74"/>
        <v>0.81470715629472767</v>
      </c>
      <c r="I183" s="70">
        <v>3</v>
      </c>
      <c r="J183" s="78" t="str">
        <f t="shared" si="75"/>
        <v>5,6,4</v>
      </c>
      <c r="K183" s="192">
        <f>($C$18^$C$19*(1/R127)^$C$20)/$D$165</f>
        <v>3.2328400569976413E-2</v>
      </c>
      <c r="L183" s="192">
        <f t="shared" ref="L183:M183" si="81">($C$18^$C$19*(1/S127)^$C$20)/$D$165</f>
        <v>2.5862720455981137E-2</v>
      </c>
      <c r="M183" s="192">
        <f t="shared" si="81"/>
        <v>1.8473371754272234E-2</v>
      </c>
      <c r="N183" s="95">
        <v>0</v>
      </c>
      <c r="O183" s="95">
        <v>0</v>
      </c>
      <c r="P183" s="95">
        <v>0</v>
      </c>
      <c r="Q183">
        <f>SUM(K183:M183)</f>
        <v>7.6664492780229784E-2</v>
      </c>
      <c r="S183" s="70" t="s">
        <v>394</v>
      </c>
      <c r="U183">
        <f t="shared" si="77"/>
        <v>0.97144475462034452</v>
      </c>
      <c r="V183" s="70">
        <v>3</v>
      </c>
      <c r="W183" s="78" t="str">
        <f t="shared" si="78"/>
        <v>5,6,4,3,2,1</v>
      </c>
      <c r="X183" s="95">
        <v>0</v>
      </c>
      <c r="Y183" s="95">
        <v>0</v>
      </c>
      <c r="Z183" s="95">
        <v>0</v>
      </c>
      <c r="AA183" s="95">
        <v>0</v>
      </c>
      <c r="AB183" s="192">
        <f>($C$18^$C$19*(1/V125)^$C$20)/$D$161</f>
        <v>9.2639311957611516E-3</v>
      </c>
      <c r="AC183" s="95">
        <v>0</v>
      </c>
      <c r="AD183">
        <f t="shared" si="80"/>
        <v>9.2639311957611516E-3</v>
      </c>
      <c r="AF183" t="s">
        <v>412</v>
      </c>
    </row>
    <row r="184" spans="7:41" x14ac:dyDescent="0.25">
      <c r="G184" s="69"/>
      <c r="H184">
        <f t="shared" si="74"/>
        <v>8.0878207971780469E-2</v>
      </c>
      <c r="I184" s="70">
        <v>4</v>
      </c>
      <c r="J184" s="78" t="str">
        <f t="shared" si="75"/>
        <v>3,6,5</v>
      </c>
      <c r="K184" s="192">
        <f>($C$18^$C$19*(1/R128)^$C$20)/$D$163</f>
        <v>1.4468234137273784E-2</v>
      </c>
      <c r="L184" s="192">
        <f t="shared" ref="L184" si="82">($C$18^$C$19*(1/S128)^$C$20)/$D$163</f>
        <v>1.4468234137273784E-2</v>
      </c>
      <c r="M184" s="95">
        <v>0</v>
      </c>
      <c r="N184" s="192">
        <f>($C$18^$C$19*(1/U128)^$C$20)/$D$163</f>
        <v>5.0638819480458251E-2</v>
      </c>
      <c r="O184" s="95">
        <v>0</v>
      </c>
      <c r="P184" s="95">
        <v>0</v>
      </c>
      <c r="Q184">
        <f>SUM(K184:N184)</f>
        <v>7.9575287755005816E-2</v>
      </c>
      <c r="S184" s="70" t="s">
        <v>396</v>
      </c>
      <c r="U184">
        <f t="shared" si="77"/>
        <v>0.2258581109631328</v>
      </c>
      <c r="V184" s="70">
        <v>4</v>
      </c>
      <c r="W184" s="78" t="str">
        <f t="shared" si="78"/>
        <v>3,6,5,4,2,1</v>
      </c>
      <c r="X184" s="95">
        <v>0</v>
      </c>
      <c r="Y184" s="95">
        <v>0</v>
      </c>
      <c r="Z184" s="192">
        <f>($C$18^$C$19*(1/T124)^$C$20)/$D$161</f>
        <v>2.1615839456776018E-2</v>
      </c>
      <c r="AA184" s="95">
        <v>0</v>
      </c>
      <c r="AB184" s="95">
        <v>0</v>
      </c>
      <c r="AC184" s="95">
        <v>0</v>
      </c>
      <c r="AD184">
        <f t="shared" si="80"/>
        <v>2.1615839456776018E-2</v>
      </c>
      <c r="AF184" t="s">
        <v>414</v>
      </c>
    </row>
    <row r="185" spans="7:41" x14ac:dyDescent="0.25">
      <c r="G185" s="69"/>
      <c r="H185">
        <f t="shared" si="74"/>
        <v>0.29023523768211745</v>
      </c>
      <c r="I185" s="70">
        <v>5</v>
      </c>
      <c r="J185" s="78" t="str">
        <f t="shared" si="75"/>
        <v>4,6,5</v>
      </c>
      <c r="K185" s="192">
        <f>($C$18^$C$19*(1/R128)^$C$20)/$D$163</f>
        <v>1.4468234137273784E-2</v>
      </c>
      <c r="L185" s="192">
        <f t="shared" ref="L185:M185" si="83">($C$18^$C$19*(1/S128)^$C$20)/$D$163</f>
        <v>1.4468234137273784E-2</v>
      </c>
      <c r="M185" s="192">
        <f t="shared" si="83"/>
        <v>1.6879606493486084E-2</v>
      </c>
      <c r="N185" s="95">
        <v>0</v>
      </c>
      <c r="O185" s="95">
        <v>0</v>
      </c>
      <c r="P185" s="95">
        <v>0</v>
      </c>
      <c r="Q185">
        <f>SUM(K185:M185)</f>
        <v>4.5816074768033649E-2</v>
      </c>
      <c r="S185" s="70" t="s">
        <v>393</v>
      </c>
      <c r="U185">
        <f t="shared" si="77"/>
        <v>0.29222793692315563</v>
      </c>
      <c r="V185" s="70">
        <v>5</v>
      </c>
      <c r="W185" s="78" t="str">
        <f t="shared" si="78"/>
        <v>4,6,5,3,2,1</v>
      </c>
      <c r="X185" s="95">
        <v>0</v>
      </c>
      <c r="Y185" s="95">
        <v>0</v>
      </c>
      <c r="Z185" s="95">
        <v>0</v>
      </c>
      <c r="AA185" s="192">
        <f>($C$18^$C$19*(1/U124)^$C$20)/$D$161</f>
        <v>1.6211879592582017E-2</v>
      </c>
      <c r="AB185" s="95">
        <v>0</v>
      </c>
      <c r="AC185" s="95">
        <v>0</v>
      </c>
      <c r="AD185">
        <f t="shared" si="80"/>
        <v>1.6211879592582017E-2</v>
      </c>
      <c r="AF185" t="s">
        <v>411</v>
      </c>
    </row>
    <row r="186" spans="7:41" x14ac:dyDescent="0.25">
      <c r="G186" s="69"/>
      <c r="H186">
        <f t="shared" si="74"/>
        <v>0.20316165652178597</v>
      </c>
      <c r="I186" s="153">
        <v>6</v>
      </c>
      <c r="J186" s="78" t="str">
        <f t="shared" si="75"/>
        <v>6,5,4</v>
      </c>
      <c r="K186" s="192">
        <f>($C$18^$C$19*(1/R127)^$C$20)/$D$165</f>
        <v>3.2328400569976413E-2</v>
      </c>
      <c r="L186" s="192">
        <f t="shared" ref="L186:M186" si="84">($C$18^$C$19*(1/S127)^$C$20)/$D$165</f>
        <v>2.5862720455981137E-2</v>
      </c>
      <c r="M186" s="192">
        <f t="shared" si="84"/>
        <v>1.8473371754272234E-2</v>
      </c>
      <c r="N186" s="95">
        <v>0</v>
      </c>
      <c r="O186" s="95">
        <v>0</v>
      </c>
      <c r="P186" s="95">
        <v>0</v>
      </c>
      <c r="Q186">
        <f>SUM(K186:M186)</f>
        <v>7.6664492780229784E-2</v>
      </c>
      <c r="S186" s="117" t="s">
        <v>395</v>
      </c>
      <c r="U186">
        <f t="shared" si="77"/>
        <v>0.10151963964867516</v>
      </c>
      <c r="V186" s="153">
        <v>6</v>
      </c>
      <c r="W186" s="78" t="str">
        <f t="shared" si="78"/>
        <v>6,5,4,3,2,1</v>
      </c>
      <c r="X186" s="95">
        <v>0</v>
      </c>
      <c r="Y186" s="95">
        <v>0</v>
      </c>
      <c r="Z186" s="95">
        <v>0</v>
      </c>
      <c r="AA186" s="95">
        <v>0</v>
      </c>
      <c r="AB186" s="95">
        <v>0</v>
      </c>
      <c r="AC186" s="192">
        <f>($C$18^$C$19*(1/W124)^$C$20)/$D$161</f>
        <v>6.4847518370328067E-2</v>
      </c>
      <c r="AD186">
        <f t="shared" si="80"/>
        <v>6.4847518370328067E-2</v>
      </c>
      <c r="AF186" t="s">
        <v>413</v>
      </c>
    </row>
    <row r="187" spans="7:41" x14ac:dyDescent="0.25">
      <c r="G187" s="69"/>
    </row>
    <row r="188" spans="7:41" x14ac:dyDescent="0.25">
      <c r="G188" s="69"/>
    </row>
    <row r="189" spans="7:41" x14ac:dyDescent="0.25">
      <c r="G189" s="69"/>
    </row>
    <row r="190" spans="7:41" x14ac:dyDescent="0.25">
      <c r="G190" s="69"/>
    </row>
    <row r="191" spans="7:41" x14ac:dyDescent="0.25">
      <c r="G191" s="69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</row>
    <row r="192" spans="7:41" x14ac:dyDescent="0.25">
      <c r="G192" s="69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AC192" s="101"/>
      <c r="AD192" s="101"/>
      <c r="AE192" s="101"/>
      <c r="AF192" s="101"/>
      <c r="AG192" s="101"/>
      <c r="AH192" s="101"/>
    </row>
    <row r="193" spans="2:32" x14ac:dyDescent="0.25">
      <c r="B193" s="100" t="s">
        <v>183</v>
      </c>
      <c r="AC193" s="101"/>
      <c r="AD193" s="101"/>
      <c r="AE193" s="101"/>
      <c r="AF193" s="101"/>
    </row>
    <row r="194" spans="2:32" x14ac:dyDescent="0.25">
      <c r="B194" s="38" t="s">
        <v>156</v>
      </c>
      <c r="C194" s="38" t="s">
        <v>184</v>
      </c>
      <c r="D194" s="38"/>
      <c r="E194" s="38"/>
      <c r="L194" s="94" t="s">
        <v>4</v>
      </c>
      <c r="M194" s="94" t="s">
        <v>235</v>
      </c>
      <c r="N194" s="94" t="s">
        <v>163</v>
      </c>
      <c r="O194" s="94" t="s">
        <v>150</v>
      </c>
      <c r="Q194" s="95"/>
      <c r="R194" s="95">
        <v>1</v>
      </c>
      <c r="S194" s="95">
        <v>2</v>
      </c>
      <c r="T194" s="95">
        <v>3</v>
      </c>
      <c r="U194" s="95">
        <v>4</v>
      </c>
      <c r="V194" s="95">
        <v>5</v>
      </c>
      <c r="W194" s="164">
        <v>6</v>
      </c>
    </row>
    <row r="195" spans="2:32" x14ac:dyDescent="0.25">
      <c r="B195" s="96">
        <v>1</v>
      </c>
      <c r="C195" s="96" t="str">
        <f>AF181</f>
        <v>1,6,4,5,3,2,1</v>
      </c>
      <c r="D195" s="96">
        <f>W195+U200+V198+T199+S197+R196</f>
        <v>28</v>
      </c>
      <c r="E195" s="38"/>
      <c r="L195" s="70" t="s">
        <v>152</v>
      </c>
      <c r="M195" s="96">
        <f>1/D196</f>
        <v>4.3478260869565216E-2</v>
      </c>
      <c r="N195" s="107">
        <f>SUM(M195)</f>
        <v>4.3478260869565216E-2</v>
      </c>
      <c r="O195" s="107">
        <f>C209+N195</f>
        <v>0.13444816053511705</v>
      </c>
      <c r="Q195" s="95">
        <v>1</v>
      </c>
      <c r="R195" s="149">
        <v>0</v>
      </c>
      <c r="S195" s="149">
        <v>2</v>
      </c>
      <c r="T195" s="149">
        <v>3</v>
      </c>
      <c r="U195" s="149">
        <v>4</v>
      </c>
      <c r="V195" s="149">
        <v>7</v>
      </c>
      <c r="W195" s="165">
        <v>1</v>
      </c>
    </row>
    <row r="196" spans="2:32" x14ac:dyDescent="0.25">
      <c r="B196" s="96">
        <v>2</v>
      </c>
      <c r="C196" s="96" t="str">
        <f t="shared" ref="C196:C200" si="85">AF182</f>
        <v>2,6,5,4,3,1,2</v>
      </c>
      <c r="D196" s="96">
        <f>W196+V200+U199+T198+R197+S195</f>
        <v>23</v>
      </c>
      <c r="E196" s="38"/>
      <c r="L196" s="107" t="s">
        <v>205</v>
      </c>
      <c r="M196" s="96">
        <f>1/D195</f>
        <v>3.5714285714285712E-2</v>
      </c>
      <c r="N196" s="107">
        <f>SUM(M196:M200)</f>
        <v>0.20273745861981157</v>
      </c>
      <c r="O196" s="107">
        <f>C214+N196</f>
        <v>0.35897631779984723</v>
      </c>
      <c r="Q196" s="95">
        <v>2</v>
      </c>
      <c r="R196" s="150">
        <v>2</v>
      </c>
      <c r="S196" s="150">
        <v>0</v>
      </c>
      <c r="T196" s="150">
        <v>9</v>
      </c>
      <c r="U196" s="150">
        <v>5</v>
      </c>
      <c r="V196" s="150">
        <v>7</v>
      </c>
      <c r="W196" s="166">
        <v>8</v>
      </c>
    </row>
    <row r="197" spans="2:32" x14ac:dyDescent="0.25">
      <c r="B197" s="96">
        <v>3</v>
      </c>
      <c r="C197" s="96" t="str">
        <f t="shared" si="85"/>
        <v>5,6,4,3,2,1,5</v>
      </c>
      <c r="D197" s="96">
        <f>W199+U200+T198+S197+R196+V195</f>
        <v>34</v>
      </c>
      <c r="E197" s="38"/>
      <c r="L197" s="107"/>
      <c r="M197" s="96">
        <f>1/D197</f>
        <v>2.9411764705882353E-2</v>
      </c>
      <c r="N197" s="107"/>
      <c r="O197" s="107"/>
      <c r="Q197" s="95">
        <v>3</v>
      </c>
      <c r="R197" s="149">
        <v>3</v>
      </c>
      <c r="S197" s="149">
        <v>9</v>
      </c>
      <c r="T197" s="149">
        <v>0</v>
      </c>
      <c r="U197" s="149">
        <v>7</v>
      </c>
      <c r="V197" s="149">
        <v>6</v>
      </c>
      <c r="W197" s="165">
        <v>4</v>
      </c>
      <c r="AD197" s="69"/>
    </row>
    <row r="198" spans="2:32" x14ac:dyDescent="0.25">
      <c r="B198" s="95">
        <v>4</v>
      </c>
      <c r="C198" s="95" t="str">
        <f t="shared" si="85"/>
        <v>3,6,5,4,2,1,3</v>
      </c>
      <c r="D198" s="95">
        <f>W197+V200+U199+S198+R196+T195</f>
        <v>17</v>
      </c>
      <c r="E198" s="38"/>
      <c r="L198" s="107"/>
      <c r="M198" s="96">
        <f>1/D198</f>
        <v>5.8823529411764705E-2</v>
      </c>
      <c r="N198" s="107"/>
      <c r="O198" s="107"/>
      <c r="Q198" s="95">
        <v>4</v>
      </c>
      <c r="R198" s="150">
        <v>4</v>
      </c>
      <c r="S198" s="150">
        <v>5</v>
      </c>
      <c r="T198" s="150">
        <v>7</v>
      </c>
      <c r="U198" s="150">
        <v>0</v>
      </c>
      <c r="V198" s="150">
        <v>2</v>
      </c>
      <c r="W198" s="166">
        <v>8</v>
      </c>
      <c r="AD198" s="69"/>
    </row>
    <row r="199" spans="2:32" x14ac:dyDescent="0.25">
      <c r="B199" s="96">
        <v>5</v>
      </c>
      <c r="C199" s="96" t="str">
        <f t="shared" si="85"/>
        <v>4,6,5,3,2,1,4</v>
      </c>
      <c r="D199" s="96">
        <f>W198+V200+T199+S197+R196+U195</f>
        <v>30</v>
      </c>
      <c r="E199" s="38"/>
      <c r="L199" s="107"/>
      <c r="M199" s="96">
        <f>1/D199</f>
        <v>3.3333333333333333E-2</v>
      </c>
      <c r="N199" s="107"/>
      <c r="O199" s="107"/>
      <c r="Q199" s="95">
        <v>5</v>
      </c>
      <c r="R199" s="149">
        <v>7</v>
      </c>
      <c r="S199" s="149">
        <v>7</v>
      </c>
      <c r="T199" s="149">
        <v>6</v>
      </c>
      <c r="U199" s="149">
        <v>2</v>
      </c>
      <c r="V199" s="149">
        <v>0</v>
      </c>
      <c r="W199" s="165">
        <v>1</v>
      </c>
      <c r="AD199" s="69"/>
    </row>
    <row r="200" spans="2:32" x14ac:dyDescent="0.25">
      <c r="B200" s="155">
        <v>6</v>
      </c>
      <c r="C200" s="96" t="str">
        <f t="shared" si="85"/>
        <v>6,5,4,3,2,1,6</v>
      </c>
      <c r="D200" s="38">
        <f>V200+U199+T198+S197+R196+W195</f>
        <v>22</v>
      </c>
      <c r="E200" s="38"/>
      <c r="L200" s="107"/>
      <c r="M200" s="96">
        <f>1/D200</f>
        <v>4.5454545454545456E-2</v>
      </c>
      <c r="N200" s="107"/>
      <c r="O200" s="107"/>
      <c r="Q200" s="154">
        <v>6</v>
      </c>
      <c r="R200" s="163">
        <v>1</v>
      </c>
      <c r="S200" s="163">
        <v>8</v>
      </c>
      <c r="T200" s="163">
        <v>4</v>
      </c>
      <c r="U200" s="163">
        <v>8</v>
      </c>
      <c r="V200" s="163">
        <v>1</v>
      </c>
      <c r="W200" s="167">
        <v>0</v>
      </c>
      <c r="AD200" s="69"/>
    </row>
    <row r="201" spans="2:32" x14ac:dyDescent="0.25">
      <c r="B201" s="101"/>
      <c r="L201" s="70" t="s">
        <v>185</v>
      </c>
      <c r="M201" s="96">
        <f>1/D198</f>
        <v>5.8823529411764705E-2</v>
      </c>
      <c r="N201" s="70">
        <f>SUM(M201)</f>
        <v>5.8823529411764705E-2</v>
      </c>
      <c r="O201" s="70">
        <f>C210+N201</f>
        <v>0.25764705882352945</v>
      </c>
      <c r="AD201" s="69"/>
    </row>
    <row r="202" spans="2:32" x14ac:dyDescent="0.25">
      <c r="L202" s="178" t="s">
        <v>199</v>
      </c>
      <c r="M202" s="96">
        <f>1/D196</f>
        <v>4.3478260869565216E-2</v>
      </c>
      <c r="N202" s="107">
        <f>SUM(M202:M202)</f>
        <v>4.3478260869565216E-2</v>
      </c>
      <c r="O202" s="107">
        <f>C219+N202</f>
        <v>0.11199677938808374</v>
      </c>
      <c r="AD202" s="69"/>
    </row>
    <row r="203" spans="2:32" x14ac:dyDescent="0.25">
      <c r="L203" s="107" t="s">
        <v>186</v>
      </c>
      <c r="M203" s="96">
        <f>1/D199</f>
        <v>3.3333333333333333E-2</v>
      </c>
      <c r="N203" s="107">
        <f>SUM(M203:M203)</f>
        <v>3.3333333333333333E-2</v>
      </c>
      <c r="O203" s="107">
        <f>C211+N203</f>
        <v>0.26644880174291941</v>
      </c>
      <c r="AD203" s="69"/>
    </row>
    <row r="204" spans="2:32" x14ac:dyDescent="0.25">
      <c r="C204" s="100" t="s">
        <v>145</v>
      </c>
      <c r="L204" s="107" t="s">
        <v>187</v>
      </c>
      <c r="M204" s="96">
        <f>1/D197</f>
        <v>2.9411764705882353E-2</v>
      </c>
      <c r="N204" s="108">
        <f>SUM(M204)</f>
        <v>2.9411764705882353E-2</v>
      </c>
      <c r="O204" s="107">
        <f>C212+N204</f>
        <v>0.19330628803245437</v>
      </c>
      <c r="Q204" s="38"/>
      <c r="R204" s="38"/>
      <c r="S204" s="38"/>
      <c r="T204" s="38"/>
      <c r="U204" s="38"/>
      <c r="V204" s="38"/>
      <c r="W204" s="38"/>
      <c r="X204" s="101"/>
      <c r="Y204" s="101"/>
      <c r="Z204" s="69"/>
      <c r="AA204" s="69"/>
      <c r="AB204" s="69"/>
      <c r="AC204" s="69"/>
      <c r="AD204" s="69"/>
    </row>
    <row r="205" spans="2:32" x14ac:dyDescent="0.25">
      <c r="L205" s="187" t="s">
        <v>166</v>
      </c>
      <c r="M205" s="96">
        <f>1/D195</f>
        <v>3.5714285714285712E-2</v>
      </c>
      <c r="N205" s="108">
        <f>SUM(M205:M208)</f>
        <v>0.14391392920804685</v>
      </c>
      <c r="O205" s="107">
        <f>C220+N205</f>
        <v>0.27074102368220015</v>
      </c>
      <c r="Q205" s="38"/>
      <c r="R205" s="38"/>
      <c r="S205" s="38"/>
      <c r="T205" s="38"/>
      <c r="U205" s="38"/>
      <c r="V205" s="38"/>
      <c r="W205" s="38"/>
      <c r="X205" s="38"/>
      <c r="Y205" s="38"/>
    </row>
    <row r="206" spans="2:32" x14ac:dyDescent="0.25">
      <c r="L206" s="70"/>
      <c r="M206" s="96">
        <f>1/D197</f>
        <v>2.9411764705882353E-2</v>
      </c>
      <c r="N206" s="70"/>
      <c r="O206" s="70"/>
      <c r="Q206" s="38"/>
      <c r="R206" s="38"/>
      <c r="S206" s="38"/>
      <c r="T206" s="38"/>
      <c r="U206" s="38"/>
      <c r="V206" s="38"/>
      <c r="W206" s="38"/>
      <c r="X206" s="38"/>
      <c r="Y206" s="38"/>
    </row>
    <row r="207" spans="2:32" x14ac:dyDescent="0.25">
      <c r="L207" s="70"/>
      <c r="M207" s="96">
        <f>1/D199</f>
        <v>3.3333333333333333E-2</v>
      </c>
      <c r="N207" s="70"/>
      <c r="O207" s="70"/>
      <c r="Q207" s="38"/>
      <c r="R207" s="38"/>
      <c r="S207" s="38"/>
      <c r="T207" s="38"/>
      <c r="U207" s="38"/>
      <c r="V207" s="38"/>
      <c r="W207" s="38"/>
      <c r="X207" s="38"/>
      <c r="Y207" s="38"/>
    </row>
    <row r="208" spans="2:32" ht="15.75" thickBot="1" x14ac:dyDescent="0.3">
      <c r="L208" s="70"/>
      <c r="M208" s="96">
        <f>1/D200</f>
        <v>4.5454545454545456E-2</v>
      </c>
      <c r="N208" s="70"/>
      <c r="O208" s="70"/>
      <c r="Q208" s="38"/>
      <c r="R208" s="38"/>
      <c r="S208" s="38"/>
      <c r="T208" s="38"/>
      <c r="U208" s="38"/>
      <c r="V208" s="38"/>
      <c r="W208" s="38"/>
      <c r="X208" s="38"/>
      <c r="Y208" s="38"/>
    </row>
    <row r="209" spans="1:25" x14ac:dyDescent="0.25">
      <c r="B209" s="24" t="s">
        <v>152</v>
      </c>
      <c r="C209" s="25">
        <f>(1-$C$17)*C138</f>
        <v>9.0969899665551843E-2</v>
      </c>
      <c r="E209" s="24" t="s">
        <v>206</v>
      </c>
      <c r="F209" s="172">
        <f>(1-$C$17)*F138</f>
        <v>0.05</v>
      </c>
      <c r="L209" s="107" t="s">
        <v>221</v>
      </c>
      <c r="M209" s="96">
        <f>1/D198</f>
        <v>5.8823529411764705E-2</v>
      </c>
      <c r="N209" s="108">
        <f>SUM(M209:M209)</f>
        <v>5.8823529411764705E-2</v>
      </c>
      <c r="O209" s="107">
        <f>F210+N209</f>
        <v>0.17145969498910674</v>
      </c>
      <c r="Q209" s="38"/>
      <c r="R209" s="38"/>
      <c r="S209" s="38"/>
      <c r="T209" s="38"/>
      <c r="U209" s="38"/>
      <c r="V209" s="38"/>
      <c r="W209" s="38"/>
      <c r="X209" s="38"/>
      <c r="Y209" s="38"/>
    </row>
    <row r="210" spans="1:25" x14ac:dyDescent="0.25">
      <c r="A210" s="102" t="s">
        <v>234</v>
      </c>
      <c r="B210" s="26" t="s">
        <v>185</v>
      </c>
      <c r="C210" s="27">
        <f>(1-$C$14)*P129</f>
        <v>0.19882352941176473</v>
      </c>
      <c r="E210" s="26" t="s">
        <v>221</v>
      </c>
      <c r="F210" s="27">
        <f>(1-$C$17)*P138</f>
        <v>0.11263616557734205</v>
      </c>
      <c r="L210" s="187" t="s">
        <v>172</v>
      </c>
      <c r="M210" s="96">
        <f>1/D196</f>
        <v>4.3478260869565216E-2</v>
      </c>
      <c r="N210" s="107">
        <f>SUM(M210:M212)</f>
        <v>0.11834457102999303</v>
      </c>
      <c r="O210" s="107">
        <f>F211+N210</f>
        <v>0.25024412927226225</v>
      </c>
      <c r="Q210" s="38"/>
      <c r="R210" s="38"/>
      <c r="S210" s="38"/>
      <c r="T210" s="38"/>
      <c r="U210" s="38"/>
      <c r="V210" s="38"/>
      <c r="W210" s="38"/>
      <c r="X210" s="38"/>
      <c r="Y210" s="38"/>
    </row>
    <row r="211" spans="1:25" x14ac:dyDescent="0.25">
      <c r="B211" s="26" t="s">
        <v>186</v>
      </c>
      <c r="C211" s="27">
        <f>(1-$C$14)*P131</f>
        <v>0.23311546840958605</v>
      </c>
      <c r="D211" s="101"/>
      <c r="E211" s="26" t="s">
        <v>172</v>
      </c>
      <c r="F211" s="27">
        <f>(1-$C$17)*P141</f>
        <v>0.13189955824226923</v>
      </c>
      <c r="L211" s="70"/>
      <c r="M211" s="96">
        <f>1/D197</f>
        <v>2.9411764705882353E-2</v>
      </c>
      <c r="N211" s="70"/>
      <c r="O211" s="70"/>
      <c r="Q211" s="38"/>
      <c r="R211" s="38"/>
      <c r="S211" s="38"/>
      <c r="T211" s="38"/>
      <c r="U211" s="38"/>
      <c r="V211" s="38"/>
      <c r="W211" s="38"/>
      <c r="X211" s="38"/>
      <c r="Y211" s="38"/>
    </row>
    <row r="212" spans="1:25" x14ac:dyDescent="0.25">
      <c r="B212" s="26" t="s">
        <v>187</v>
      </c>
      <c r="C212" s="27">
        <f>(1-$C$14)*P133</f>
        <v>0.16389452332657201</v>
      </c>
      <c r="D212" s="101"/>
      <c r="E212" s="26" t="s">
        <v>192</v>
      </c>
      <c r="F212" s="27">
        <f>(1-$C$17)*F141</f>
        <v>6.6666666666666666E-2</v>
      </c>
      <c r="L212" s="70"/>
      <c r="M212" s="96">
        <f>1/D200</f>
        <v>4.5454545454545456E-2</v>
      </c>
      <c r="N212" s="70"/>
      <c r="O212" s="70"/>
      <c r="Q212" s="38"/>
      <c r="R212" s="38"/>
      <c r="S212" s="38"/>
      <c r="T212" s="38"/>
      <c r="U212" s="38"/>
      <c r="V212" s="38"/>
      <c r="W212" s="38"/>
      <c r="X212" s="38"/>
      <c r="Y212" s="38"/>
    </row>
    <row r="213" spans="1:25" x14ac:dyDescent="0.25">
      <c r="B213" s="26" t="s">
        <v>380</v>
      </c>
      <c r="C213" s="172">
        <f>(1-$C$17)*C142</f>
        <v>0.05</v>
      </c>
      <c r="D213" s="101"/>
      <c r="E213" s="26" t="s">
        <v>382</v>
      </c>
      <c r="F213" s="172">
        <f>(1-$C$17)*P144</f>
        <v>6.6666666666666666E-2</v>
      </c>
      <c r="L213" s="169" t="s">
        <v>256</v>
      </c>
      <c r="M213" s="96">
        <f>1/D195</f>
        <v>3.5714285714285712E-2</v>
      </c>
      <c r="N213" s="107">
        <f>SUM(M213:M214)</f>
        <v>6.9047619047619052E-2</v>
      </c>
      <c r="O213" s="107">
        <f>F216+N213</f>
        <v>0.11904761904761905</v>
      </c>
      <c r="Q213" s="38"/>
      <c r="R213" s="38"/>
      <c r="S213" s="38"/>
      <c r="T213" s="38"/>
      <c r="U213" s="38"/>
      <c r="V213" s="38"/>
      <c r="W213" s="38"/>
      <c r="X213" s="38"/>
      <c r="Y213" s="38"/>
    </row>
    <row r="214" spans="1:25" x14ac:dyDescent="0.25">
      <c r="B214" s="26" t="s">
        <v>205</v>
      </c>
      <c r="C214" s="172">
        <f>(1-$C$17)*P124</f>
        <v>0.15623885918003566</v>
      </c>
      <c r="D214" s="101"/>
      <c r="E214" s="175" t="s">
        <v>198</v>
      </c>
      <c r="F214" s="172">
        <f>(1-$C$17)*F143</f>
        <v>0.05</v>
      </c>
      <c r="L214" s="169"/>
      <c r="M214" s="96">
        <f>1/D199</f>
        <v>3.3333333333333333E-2</v>
      </c>
      <c r="N214" s="107"/>
      <c r="O214" s="107"/>
      <c r="Q214" s="38"/>
      <c r="R214" s="38"/>
      <c r="S214" s="38"/>
      <c r="T214" s="38"/>
      <c r="U214" s="38"/>
      <c r="V214" s="38"/>
      <c r="W214" s="38"/>
      <c r="X214" s="38"/>
      <c r="Y214" s="38"/>
    </row>
    <row r="215" spans="1:25" x14ac:dyDescent="0.25">
      <c r="B215" s="26" t="s">
        <v>153</v>
      </c>
      <c r="C215" s="27">
        <f>(1-$C$17)*C144</f>
        <v>6.6666666666666666E-2</v>
      </c>
      <c r="D215" s="101"/>
      <c r="E215" s="176" t="s">
        <v>173</v>
      </c>
      <c r="F215" s="172">
        <f>(1-$C$17)*F144</f>
        <v>0.05</v>
      </c>
      <c r="L215" s="70" t="s">
        <v>385</v>
      </c>
      <c r="M215" s="96">
        <f>1/D198</f>
        <v>5.8823529411764705E-2</v>
      </c>
      <c r="N215" s="70">
        <f>SUM(M215)</f>
        <v>5.8823529411764705E-2</v>
      </c>
      <c r="O215" s="107">
        <f>C223+N215</f>
        <v>0.13823529411764707</v>
      </c>
      <c r="Q215" s="38"/>
      <c r="R215" s="38"/>
      <c r="S215" s="38"/>
      <c r="T215" s="38"/>
      <c r="U215" s="38"/>
      <c r="V215" s="38"/>
      <c r="W215" s="38"/>
      <c r="X215" s="38"/>
      <c r="Y215" s="38"/>
    </row>
    <row r="216" spans="1:25" x14ac:dyDescent="0.25">
      <c r="B216" s="173" t="s">
        <v>188</v>
      </c>
      <c r="C216" s="172">
        <f>(1-$C$17)*C145</f>
        <v>0.05</v>
      </c>
      <c r="D216" s="101"/>
      <c r="E216" s="176" t="s">
        <v>256</v>
      </c>
      <c r="F216" s="172">
        <f>(1-$C$17)*F145</f>
        <v>0.05</v>
      </c>
      <c r="L216" s="70" t="s">
        <v>192</v>
      </c>
      <c r="M216" s="96">
        <f>1/D195</f>
        <v>3.5714285714285712E-2</v>
      </c>
      <c r="N216" s="70">
        <f>SUM(M216)</f>
        <v>3.5714285714285712E-2</v>
      </c>
      <c r="O216" s="107">
        <f>F212+N216</f>
        <v>0.10238095238095238</v>
      </c>
      <c r="Q216" s="38"/>
      <c r="R216" s="38"/>
      <c r="S216" s="38"/>
      <c r="T216" s="38"/>
      <c r="U216" s="38"/>
      <c r="V216" s="38"/>
      <c r="W216" s="38"/>
      <c r="X216" s="38"/>
      <c r="Y216" s="38"/>
    </row>
    <row r="217" spans="1:25" x14ac:dyDescent="0.25">
      <c r="B217" s="173" t="s">
        <v>189</v>
      </c>
      <c r="C217" s="27">
        <f>(1-$C$17)*C146</f>
        <v>9.0969899665551843E-2</v>
      </c>
      <c r="D217" s="101"/>
      <c r="E217" s="176" t="s">
        <v>276</v>
      </c>
      <c r="F217" s="172">
        <f>(1-$C$17)*P149</f>
        <v>0.1248663101604278</v>
      </c>
      <c r="L217" s="107" t="s">
        <v>276</v>
      </c>
      <c r="M217" s="96">
        <f>1/D196</f>
        <v>4.3478260869565216E-2</v>
      </c>
      <c r="N217" s="107">
        <f>SUM(M217:M219)</f>
        <v>0.14775633573587538</v>
      </c>
      <c r="O217" s="107">
        <f>F217+N217</f>
        <v>0.2726226458963032</v>
      </c>
    </row>
    <row r="218" spans="1:25" ht="15.75" thickBot="1" x14ac:dyDescent="0.3">
      <c r="B218" s="173" t="s">
        <v>381</v>
      </c>
      <c r="C218" s="172">
        <f>(1-$C$17)*P140</f>
        <v>6.851851851851852E-2</v>
      </c>
      <c r="D218" s="101"/>
      <c r="E218" s="177" t="s">
        <v>383</v>
      </c>
      <c r="F218" s="172">
        <f>(1-$C$17)*P152</f>
        <v>6.4705882352941183E-2</v>
      </c>
      <c r="L218" s="107"/>
      <c r="M218" s="96">
        <f>1/D198</f>
        <v>5.8823529411764705E-2</v>
      </c>
      <c r="N218" s="107"/>
      <c r="O218" s="107"/>
    </row>
    <row r="219" spans="1:25" x14ac:dyDescent="0.25">
      <c r="B219" s="173" t="s">
        <v>199</v>
      </c>
      <c r="C219" s="172">
        <f>(1-$C$17)*P130</f>
        <v>6.851851851851852E-2</v>
      </c>
      <c r="D219" s="101"/>
      <c r="E219" s="106" t="s">
        <v>346</v>
      </c>
      <c r="F219" s="172">
        <f>(1-$C$17)*F148</f>
        <v>0.05</v>
      </c>
      <c r="L219" s="107"/>
      <c r="M219" s="96">
        <f>1/D200</f>
        <v>4.5454545454545456E-2</v>
      </c>
      <c r="N219" s="107"/>
      <c r="O219" s="107"/>
    </row>
    <row r="220" spans="1:25" x14ac:dyDescent="0.25">
      <c r="B220" s="173" t="s">
        <v>166</v>
      </c>
      <c r="C220" s="172">
        <f>(1-$C$17)*P134</f>
        <v>0.1268270944741533</v>
      </c>
      <c r="D220" s="102"/>
      <c r="E220" s="102" t="s">
        <v>416</v>
      </c>
      <c r="F220" s="172">
        <f>(1-$C$17)*F149</f>
        <v>0.05</v>
      </c>
    </row>
    <row r="221" spans="1:25" x14ac:dyDescent="0.25">
      <c r="B221" s="173" t="s">
        <v>190</v>
      </c>
      <c r="C221" s="172">
        <f>(1-$C$17)*C150</f>
        <v>0.05</v>
      </c>
      <c r="E221" s="106" t="s">
        <v>417</v>
      </c>
      <c r="F221" s="172">
        <f>(1-$C$17)*F150</f>
        <v>0.05</v>
      </c>
    </row>
    <row r="222" spans="1:25" x14ac:dyDescent="0.25">
      <c r="B222" s="173" t="s">
        <v>191</v>
      </c>
      <c r="C222" s="27">
        <f>(1-$C$17)*C151</f>
        <v>8.4705882352941186E-2</v>
      </c>
      <c r="E222" s="106" t="s">
        <v>418</v>
      </c>
      <c r="F222" s="172">
        <f t="shared" ref="F222" si="86">(1-$C$17)*F151</f>
        <v>0.05</v>
      </c>
    </row>
    <row r="223" spans="1:25" ht="15.75" thickBot="1" x14ac:dyDescent="0.3">
      <c r="B223" s="174" t="s">
        <v>385</v>
      </c>
      <c r="C223" s="172">
        <f>(1-$C$17)*P148</f>
        <v>7.9411764705882348E-2</v>
      </c>
      <c r="E223" s="106" t="s">
        <v>384</v>
      </c>
      <c r="F223" s="172">
        <f>(1-$C$17)*P153</f>
        <v>0.16005149534561297</v>
      </c>
    </row>
  </sheetData>
  <sortState ref="S151:U156">
    <sortCondition ref="U151"/>
  </sortState>
  <mergeCells count="1">
    <mergeCell ref="M124:M128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234"/>
  <sheetViews>
    <sheetView workbookViewId="0">
      <selection activeCell="E12" sqref="E12"/>
    </sheetView>
  </sheetViews>
  <sheetFormatPr defaultRowHeight="15" x14ac:dyDescent="0.25"/>
  <cols>
    <col min="6" max="6" width="11.5703125" customWidth="1"/>
    <col min="19" max="19" width="10.85546875" customWidth="1"/>
    <col min="23" max="23" width="11.5703125" customWidth="1"/>
    <col min="34" max="34" width="11.85546875" customWidth="1"/>
  </cols>
  <sheetData>
    <row r="2" spans="1:7" x14ac:dyDescent="0.25">
      <c r="A2" s="95"/>
      <c r="B2" s="95">
        <v>1</v>
      </c>
      <c r="C2" s="95">
        <v>2</v>
      </c>
      <c r="D2" s="95">
        <v>3</v>
      </c>
      <c r="E2" s="95">
        <v>4</v>
      </c>
      <c r="F2" s="95">
        <v>5</v>
      </c>
      <c r="G2" s="164">
        <v>6</v>
      </c>
    </row>
    <row r="3" spans="1:7" x14ac:dyDescent="0.25">
      <c r="A3" s="95">
        <v>1</v>
      </c>
      <c r="B3" s="149">
        <v>0</v>
      </c>
      <c r="C3" s="149">
        <v>2</v>
      </c>
      <c r="D3" s="149">
        <v>3</v>
      </c>
      <c r="E3" s="149">
        <v>4</v>
      </c>
      <c r="F3" s="149">
        <v>7</v>
      </c>
      <c r="G3" s="165">
        <v>1</v>
      </c>
    </row>
    <row r="4" spans="1:7" x14ac:dyDescent="0.25">
      <c r="A4" s="95">
        <v>2</v>
      </c>
      <c r="B4" s="150">
        <v>2</v>
      </c>
      <c r="C4" s="150">
        <v>0</v>
      </c>
      <c r="D4" s="150">
        <v>9</v>
      </c>
      <c r="E4" s="150">
        <v>5</v>
      </c>
      <c r="F4" s="150">
        <v>7</v>
      </c>
      <c r="G4" s="166">
        <v>8</v>
      </c>
    </row>
    <row r="5" spans="1:7" x14ac:dyDescent="0.25">
      <c r="A5" s="95">
        <v>3</v>
      </c>
      <c r="B5" s="149">
        <v>3</v>
      </c>
      <c r="C5" s="149">
        <v>9</v>
      </c>
      <c r="D5" s="149">
        <v>0</v>
      </c>
      <c r="E5" s="149">
        <v>7</v>
      </c>
      <c r="F5" s="149">
        <v>6</v>
      </c>
      <c r="G5" s="165">
        <v>4</v>
      </c>
    </row>
    <row r="6" spans="1:7" x14ac:dyDescent="0.25">
      <c r="A6" s="95">
        <v>4</v>
      </c>
      <c r="B6" s="150">
        <v>4</v>
      </c>
      <c r="C6" s="150">
        <v>5</v>
      </c>
      <c r="D6" s="150">
        <v>7</v>
      </c>
      <c r="E6" s="150">
        <v>0</v>
      </c>
      <c r="F6" s="150">
        <v>2</v>
      </c>
      <c r="G6" s="166">
        <v>8</v>
      </c>
    </row>
    <row r="7" spans="1:7" x14ac:dyDescent="0.25">
      <c r="A7" s="95">
        <v>5</v>
      </c>
      <c r="B7" s="149">
        <v>7</v>
      </c>
      <c r="C7" s="149">
        <v>7</v>
      </c>
      <c r="D7" s="149">
        <v>6</v>
      </c>
      <c r="E7" s="149">
        <v>2</v>
      </c>
      <c r="F7" s="149">
        <v>0</v>
      </c>
      <c r="G7" s="165">
        <v>1</v>
      </c>
    </row>
    <row r="8" spans="1:7" x14ac:dyDescent="0.25">
      <c r="A8" s="154">
        <v>6</v>
      </c>
      <c r="B8" s="163">
        <v>1</v>
      </c>
      <c r="C8" s="163">
        <v>8</v>
      </c>
      <c r="D8" s="163">
        <v>4</v>
      </c>
      <c r="E8" s="163">
        <v>8</v>
      </c>
      <c r="F8" s="163">
        <v>1</v>
      </c>
      <c r="G8" s="167">
        <v>0</v>
      </c>
    </row>
    <row r="9" spans="1:7" x14ac:dyDescent="0.25">
      <c r="A9" s="101"/>
      <c r="B9" s="101"/>
      <c r="C9" s="101"/>
      <c r="D9" s="101"/>
      <c r="E9" s="101"/>
      <c r="F9" s="101"/>
      <c r="G9" s="101"/>
    </row>
    <row r="12" spans="1:7" x14ac:dyDescent="0.25">
      <c r="A12" t="s">
        <v>355</v>
      </c>
    </row>
    <row r="15" spans="1:7" x14ac:dyDescent="0.25">
      <c r="B15" t="s">
        <v>275</v>
      </c>
      <c r="C15" s="100">
        <v>0.1</v>
      </c>
      <c r="E15">
        <v>3</v>
      </c>
      <c r="F15">
        <f t="shared" ref="F15:F20" ca="1" si="0">RAND()</f>
        <v>0.74224135377164091</v>
      </c>
      <c r="G15">
        <v>0.21532394759148499</v>
      </c>
    </row>
    <row r="16" spans="1:7" x14ac:dyDescent="0.25">
      <c r="B16" t="s">
        <v>274</v>
      </c>
      <c r="C16" s="100">
        <v>0.9</v>
      </c>
      <c r="E16">
        <v>2</v>
      </c>
      <c r="F16">
        <f t="shared" ca="1" si="0"/>
        <v>0.34624723389695999</v>
      </c>
      <c r="G16">
        <v>0.46188466769219805</v>
      </c>
    </row>
    <row r="17" spans="2:36" x14ac:dyDescent="0.25">
      <c r="B17" s="100" t="s">
        <v>154</v>
      </c>
      <c r="E17">
        <v>1</v>
      </c>
      <c r="F17">
        <f t="shared" ca="1" si="0"/>
        <v>0.67904081804356542</v>
      </c>
      <c r="G17">
        <v>0.71378246300278436</v>
      </c>
    </row>
    <row r="18" spans="2:36" x14ac:dyDescent="0.25">
      <c r="B18" t="s">
        <v>147</v>
      </c>
      <c r="C18">
        <v>1</v>
      </c>
      <c r="E18">
        <v>4</v>
      </c>
      <c r="F18">
        <f t="shared" ca="1" si="0"/>
        <v>0.44996881176018344</v>
      </c>
      <c r="G18">
        <v>0.77975200474717399</v>
      </c>
    </row>
    <row r="19" spans="2:36" x14ac:dyDescent="0.25">
      <c r="B19" t="s">
        <v>146</v>
      </c>
      <c r="C19" s="100">
        <v>0.5</v>
      </c>
      <c r="E19">
        <v>5</v>
      </c>
      <c r="F19">
        <f t="shared" ca="1" si="0"/>
        <v>0.25748522559202891</v>
      </c>
      <c r="G19">
        <v>0.84797999450218997</v>
      </c>
    </row>
    <row r="20" spans="2:36" x14ac:dyDescent="0.25">
      <c r="B20" t="s">
        <v>148</v>
      </c>
      <c r="C20">
        <v>0.2</v>
      </c>
      <c r="E20">
        <v>6</v>
      </c>
      <c r="F20">
        <f t="shared" ca="1" si="0"/>
        <v>0.20397973035334338</v>
      </c>
      <c r="G20">
        <v>0.97417091619523322</v>
      </c>
    </row>
    <row r="21" spans="2:36" x14ac:dyDescent="0.25">
      <c r="B21" t="s">
        <v>158</v>
      </c>
      <c r="C21" s="100">
        <v>1</v>
      </c>
    </row>
    <row r="22" spans="2:36" x14ac:dyDescent="0.25">
      <c r="B22" t="s">
        <v>159</v>
      </c>
      <c r="C22">
        <v>1</v>
      </c>
    </row>
    <row r="23" spans="2:36" x14ac:dyDescent="0.25">
      <c r="B23" t="s">
        <v>204</v>
      </c>
      <c r="C23" s="100">
        <v>5</v>
      </c>
    </row>
    <row r="24" spans="2:36" x14ac:dyDescent="0.25">
      <c r="B24" t="s">
        <v>220</v>
      </c>
      <c r="C24" s="100">
        <v>5</v>
      </c>
      <c r="V24" t="s">
        <v>284</v>
      </c>
      <c r="W24" t="s">
        <v>300</v>
      </c>
    </row>
    <row r="25" spans="2:36" x14ac:dyDescent="0.25">
      <c r="U25" s="186"/>
      <c r="V25" s="197">
        <v>1</v>
      </c>
      <c r="W25" s="197">
        <v>2</v>
      </c>
      <c r="X25" s="197">
        <v>3</v>
      </c>
      <c r="Y25" s="197">
        <v>4</v>
      </c>
      <c r="Z25" s="197">
        <v>5</v>
      </c>
      <c r="AA25" s="197">
        <v>6</v>
      </c>
      <c r="AB25" s="96"/>
      <c r="AC25" t="s">
        <v>302</v>
      </c>
    </row>
    <row r="26" spans="2:36" x14ac:dyDescent="0.25">
      <c r="B26" s="100" t="s">
        <v>155</v>
      </c>
      <c r="D26" s="70"/>
      <c r="U26" s="197">
        <v>1</v>
      </c>
      <c r="V26" s="4">
        <v>0</v>
      </c>
      <c r="W26" s="4">
        <v>2</v>
      </c>
      <c r="X26" s="4">
        <v>3</v>
      </c>
      <c r="Y26" s="4">
        <v>4</v>
      </c>
      <c r="Z26" s="4">
        <v>7</v>
      </c>
      <c r="AA26" s="42">
        <v>1</v>
      </c>
      <c r="AB26" s="96"/>
      <c r="AC26" t="s">
        <v>299</v>
      </c>
    </row>
    <row r="27" spans="2:36" x14ac:dyDescent="0.25">
      <c r="B27" s="70" t="s">
        <v>156</v>
      </c>
      <c r="C27" s="70" t="s">
        <v>157</v>
      </c>
      <c r="D27" s="70" t="s">
        <v>167</v>
      </c>
      <c r="U27" s="197">
        <v>2</v>
      </c>
      <c r="V27" s="91">
        <v>2</v>
      </c>
      <c r="W27" s="91">
        <v>0</v>
      </c>
      <c r="X27" s="91">
        <v>9</v>
      </c>
      <c r="Y27" s="91">
        <v>5</v>
      </c>
      <c r="Z27" s="91">
        <v>7</v>
      </c>
      <c r="AA27" s="91">
        <v>8</v>
      </c>
      <c r="AB27" s="96"/>
      <c r="AC27" t="s">
        <v>296</v>
      </c>
    </row>
    <row r="28" spans="2:36" x14ac:dyDescent="0.25">
      <c r="B28" s="70">
        <v>1</v>
      </c>
      <c r="C28" s="70">
        <v>4</v>
      </c>
      <c r="D28" s="70">
        <f>$C$20^$C$21*(1/B6)^$C$22+$C$20^$C$21*(1/C6)^$C$22+$C$20^$C$21*(1/D6)^$C$22+$C$20^$C$21*(1/F6)^$C$22+$C$20^$C$21*(1/G6)^$C$22</f>
        <v>0.24357142857142858</v>
      </c>
      <c r="U28" s="197">
        <v>3</v>
      </c>
      <c r="V28" s="42">
        <v>3</v>
      </c>
      <c r="W28" s="42">
        <v>9</v>
      </c>
      <c r="X28" s="42">
        <v>0</v>
      </c>
      <c r="Y28" s="42">
        <v>7</v>
      </c>
      <c r="Z28" s="42">
        <v>6</v>
      </c>
      <c r="AA28" s="42">
        <v>4</v>
      </c>
      <c r="AB28" s="96"/>
      <c r="AC28" t="s">
        <v>309</v>
      </c>
    </row>
    <row r="29" spans="2:36" x14ac:dyDescent="0.25">
      <c r="B29" s="70">
        <v>2</v>
      </c>
      <c r="C29" s="70">
        <v>2</v>
      </c>
      <c r="D29" s="70">
        <f>$C$20^$C$21*(1/B4)^$C$22+$C$20^$C$21*(1/D4)^$C$22+$C$20^$C$21*(1/E4)^$C$22+$C$20^$C$21*(1/F4)^$C$22+$C$20^$C$21*(1/G4)^$C$22</f>
        <v>0.21579365079365082</v>
      </c>
      <c r="U29" s="197">
        <v>4</v>
      </c>
      <c r="V29" s="91">
        <v>4</v>
      </c>
      <c r="W29" s="91">
        <v>5</v>
      </c>
      <c r="X29" s="91">
        <v>7</v>
      </c>
      <c r="Y29" s="91">
        <v>0</v>
      </c>
      <c r="Z29" s="91">
        <v>2</v>
      </c>
      <c r="AA29" s="91">
        <v>8</v>
      </c>
      <c r="AB29" s="96"/>
      <c r="AC29" t="s">
        <v>295</v>
      </c>
    </row>
    <row r="30" spans="2:36" x14ac:dyDescent="0.25">
      <c r="B30" s="70">
        <v>3</v>
      </c>
      <c r="C30" s="70">
        <v>3</v>
      </c>
      <c r="D30" s="70">
        <f>$C$20^$C$21*(1/B5)^$C$22+$C$20^$C$21*(1/C5)^$C$22+$C$20^$C$21*(1/E5)^$C$22+$C$20^$C$21*(1/F5)^$C$22+$C$20^$C$21*(1/G5)^$C$22</f>
        <v>0.2007936507936508</v>
      </c>
      <c r="U30" s="197">
        <v>5</v>
      </c>
      <c r="V30" s="42">
        <v>7</v>
      </c>
      <c r="W30" s="42">
        <v>7</v>
      </c>
      <c r="X30" s="42">
        <v>6</v>
      </c>
      <c r="Y30" s="42">
        <v>2</v>
      </c>
      <c r="Z30" s="42">
        <v>0</v>
      </c>
      <c r="AA30" s="42">
        <v>1</v>
      </c>
      <c r="AG30" s="38"/>
    </row>
    <row r="31" spans="2:36" x14ac:dyDescent="0.25">
      <c r="B31" s="70">
        <v>4</v>
      </c>
      <c r="C31" s="70">
        <v>1</v>
      </c>
      <c r="D31" s="70">
        <f>$C$20^$C$21*(1/C3)^$C$22+$C$20^$C$21*(1/D3)^$C$22+$C$20^$C$21*(1/E3)^$C$22+$C$20^$C$21*(1/F3)^$C$22+$C$20^$C$21*(1/G3)^$C$22</f>
        <v>0.44523809523809527</v>
      </c>
      <c r="U31" s="197">
        <v>6</v>
      </c>
      <c r="V31" s="91">
        <v>1</v>
      </c>
      <c r="W31" s="91">
        <v>8</v>
      </c>
      <c r="X31" s="91">
        <v>4</v>
      </c>
      <c r="Y31" s="91">
        <v>8</v>
      </c>
      <c r="Z31" s="91">
        <v>1</v>
      </c>
      <c r="AA31" s="91">
        <v>0</v>
      </c>
    </row>
    <row r="32" spans="2:36" x14ac:dyDescent="0.25">
      <c r="B32" s="70">
        <v>5</v>
      </c>
      <c r="C32" s="70">
        <v>6</v>
      </c>
      <c r="D32" s="70">
        <f>$C$20^$C$21*(1/B8)^$C$22+$C$20^$C$21*(1/C8)^$C$22+$C$20^$C$21*(1/D8)^$C$22+$C$20^$C$21*(1/E8)^$C$22+$C$20^$C$21*(1/F8)^$C$22</f>
        <v>0.5</v>
      </c>
      <c r="V32" s="101"/>
      <c r="AI32" s="38"/>
      <c r="AJ32" t="s">
        <v>285</v>
      </c>
    </row>
    <row r="33" spans="2:36" x14ac:dyDescent="0.25">
      <c r="B33" s="70">
        <v>6</v>
      </c>
      <c r="C33" s="70">
        <v>5</v>
      </c>
      <c r="D33" s="70">
        <f>$C$20^$C$21*(1/B7)^$C$22+$C$20^$C$21*(1/C7)^$C$22+$C$20^$C$21*(1/D7)^$C$22+$C$20^$C$21*(1/E7)^$C$22+$C$20^$C$21*(1/G7)^$C$22</f>
        <v>0.39047619047619048</v>
      </c>
      <c r="U33" s="198">
        <f>C28</f>
        <v>4</v>
      </c>
      <c r="V33" s="101">
        <f>MIN(V29,W29,X29,Z29,AB29)</f>
        <v>2</v>
      </c>
      <c r="W33" s="126">
        <f>Z25</f>
        <v>5</v>
      </c>
      <c r="X33">
        <f>MIN(V30:X30,AA30)</f>
        <v>1</v>
      </c>
      <c r="Y33" s="126">
        <f>AA25</f>
        <v>6</v>
      </c>
      <c r="Z33">
        <f>MIN(V31:X31)</f>
        <v>1</v>
      </c>
      <c r="AA33" s="126">
        <f>V25</f>
        <v>1</v>
      </c>
      <c r="AB33">
        <f>MIN(X26)</f>
        <v>3</v>
      </c>
      <c r="AC33" s="126">
        <f>X25</f>
        <v>3</v>
      </c>
      <c r="AD33">
        <f>W28</f>
        <v>9</v>
      </c>
      <c r="AE33" s="126">
        <f>W25</f>
        <v>2</v>
      </c>
      <c r="AF33">
        <f>Y27</f>
        <v>5</v>
      </c>
      <c r="AG33" s="198">
        <f t="shared" ref="AG33:AG38" si="1">U33</f>
        <v>4</v>
      </c>
      <c r="AH33" t="s">
        <v>448</v>
      </c>
      <c r="AI33" s="38">
        <f t="shared" ref="AI33:AI38" si="2">SUM(V33,X33,Z33,AB33,AD33,AF33)</f>
        <v>21</v>
      </c>
    </row>
    <row r="34" spans="2:36" x14ac:dyDescent="0.25">
      <c r="U34" s="198">
        <f t="shared" ref="U34:U38" si="3">C29</f>
        <v>2</v>
      </c>
      <c r="V34" s="101">
        <f>MIN(V27,X27,Y27,Z27,AA27)</f>
        <v>2</v>
      </c>
      <c r="W34" s="126">
        <f>Z25</f>
        <v>5</v>
      </c>
      <c r="X34">
        <f>MIN(V30,X30:Y30,AA30)</f>
        <v>1</v>
      </c>
      <c r="Y34" s="126">
        <f>AA25</f>
        <v>6</v>
      </c>
      <c r="Z34">
        <f>MIN(X31:Y31,V31)</f>
        <v>1</v>
      </c>
      <c r="AA34" s="126">
        <f>V25</f>
        <v>1</v>
      </c>
      <c r="AB34">
        <f>MIN(X26:Y26)</f>
        <v>3</v>
      </c>
      <c r="AC34" s="126">
        <f>X25</f>
        <v>3</v>
      </c>
      <c r="AD34">
        <f>Y28</f>
        <v>7</v>
      </c>
      <c r="AE34" s="126">
        <f>Y25</f>
        <v>4</v>
      </c>
      <c r="AF34">
        <f>W29</f>
        <v>5</v>
      </c>
      <c r="AG34" s="198">
        <f t="shared" si="1"/>
        <v>2</v>
      </c>
      <c r="AH34" t="s">
        <v>449</v>
      </c>
      <c r="AI34" s="100">
        <f t="shared" si="2"/>
        <v>19</v>
      </c>
      <c r="AJ34">
        <f>1/(C24*AI34)</f>
        <v>1.0526315789473684E-2</v>
      </c>
    </row>
    <row r="35" spans="2:36" x14ac:dyDescent="0.25">
      <c r="H35" t="s">
        <v>429</v>
      </c>
      <c r="I35" s="70" t="s">
        <v>156</v>
      </c>
      <c r="J35" s="70" t="s">
        <v>161</v>
      </c>
      <c r="L35" s="114">
        <v>1</v>
      </c>
      <c r="M35" s="114">
        <v>2</v>
      </c>
      <c r="N35" s="115">
        <v>3</v>
      </c>
      <c r="O35" s="116">
        <v>4</v>
      </c>
      <c r="P35" s="116">
        <v>5</v>
      </c>
      <c r="Q35" s="116">
        <v>6</v>
      </c>
      <c r="R35" t="s">
        <v>163</v>
      </c>
      <c r="S35" s="116"/>
      <c r="T35" t="s">
        <v>145</v>
      </c>
      <c r="U35" s="198">
        <f t="shared" si="3"/>
        <v>3</v>
      </c>
      <c r="V35" s="101">
        <f>MIN(V28,W28,Z28,Y28,AA28)</f>
        <v>3</v>
      </c>
      <c r="W35" s="126">
        <f>V25</f>
        <v>1</v>
      </c>
      <c r="X35">
        <f>MIN(Y28,W28,Z28,AA28)</f>
        <v>4</v>
      </c>
      <c r="Y35" s="126">
        <f>AA25</f>
        <v>6</v>
      </c>
      <c r="Z35">
        <f>MIN(W31,Y31,Z31)</f>
        <v>1</v>
      </c>
      <c r="AA35" s="126">
        <f>Z25</f>
        <v>5</v>
      </c>
      <c r="AB35">
        <f>MIN(W30,Y30)</f>
        <v>2</v>
      </c>
      <c r="AC35" s="126">
        <f>Y25</f>
        <v>4</v>
      </c>
      <c r="AD35">
        <f>W29</f>
        <v>5</v>
      </c>
      <c r="AE35" s="126">
        <f>W25</f>
        <v>2</v>
      </c>
      <c r="AF35">
        <f>X27</f>
        <v>9</v>
      </c>
      <c r="AG35" s="198">
        <f t="shared" si="1"/>
        <v>3</v>
      </c>
      <c r="AH35" t="s">
        <v>450</v>
      </c>
      <c r="AI35" s="38">
        <f t="shared" si="2"/>
        <v>24</v>
      </c>
    </row>
    <row r="36" spans="2:36" x14ac:dyDescent="0.25">
      <c r="H36" t="s">
        <v>272</v>
      </c>
      <c r="K36" t="s">
        <v>272</v>
      </c>
      <c r="L36" t="s">
        <v>273</v>
      </c>
      <c r="T36" t="s">
        <v>283</v>
      </c>
      <c r="U36" s="198">
        <f t="shared" si="3"/>
        <v>1</v>
      </c>
      <c r="V36" s="101">
        <f>MIN(W26:AA26)</f>
        <v>1</v>
      </c>
      <c r="W36" s="126">
        <f>AA25</f>
        <v>6</v>
      </c>
      <c r="X36">
        <f>MIN(W31:Z31)</f>
        <v>1</v>
      </c>
      <c r="Y36" s="126">
        <f>Z25</f>
        <v>5</v>
      </c>
      <c r="Z36">
        <f>MIN(W30:Y30)</f>
        <v>2</v>
      </c>
      <c r="AA36" s="126">
        <f>Y25</f>
        <v>4</v>
      </c>
      <c r="AB36">
        <f>MIN(W29:X29)</f>
        <v>5</v>
      </c>
      <c r="AC36" s="126">
        <f>W25</f>
        <v>2</v>
      </c>
      <c r="AD36">
        <f>X27</f>
        <v>9</v>
      </c>
      <c r="AE36" s="126">
        <f>X25</f>
        <v>3</v>
      </c>
      <c r="AF36">
        <f>V28</f>
        <v>3</v>
      </c>
      <c r="AG36" s="198">
        <f t="shared" si="1"/>
        <v>1</v>
      </c>
      <c r="AH36" t="s">
        <v>451</v>
      </c>
      <c r="AI36" s="38">
        <f t="shared" si="2"/>
        <v>21</v>
      </c>
    </row>
    <row r="37" spans="2:36" x14ac:dyDescent="0.25">
      <c r="H37">
        <f ca="1">RAND()</f>
        <v>0.93022727271665084</v>
      </c>
      <c r="I37" s="70">
        <v>1</v>
      </c>
      <c r="J37" s="78">
        <v>4</v>
      </c>
      <c r="K37" s="98">
        <v>0.2737855216752817</v>
      </c>
      <c r="L37" s="96">
        <f>MAX($AJ$34, (1/B6)^$C$22)</f>
        <v>0.25</v>
      </c>
      <c r="M37" s="96">
        <f>MAX($AJ$34, (1/C6)^$C$22)</f>
        <v>0.2</v>
      </c>
      <c r="N37" s="96">
        <f>MAX($AJ$34, (1/D6)^$C$22)</f>
        <v>0.14285714285714285</v>
      </c>
      <c r="O37" s="95">
        <v>0</v>
      </c>
      <c r="P37" s="96">
        <f>MAX($AJ$34, (1/F6)^$C$22)</f>
        <v>0.5</v>
      </c>
      <c r="Q37" s="96">
        <f>MAX($AJ$34, (1/G6)^$C$22)</f>
        <v>0.125</v>
      </c>
      <c r="R37" s="117">
        <f>SUM(L37)</f>
        <v>0.25</v>
      </c>
      <c r="S37" t="s">
        <v>206</v>
      </c>
      <c r="T37">
        <f>((1-$C$15)*L37)+$C$15*$AJ$34</f>
        <v>0.22605263157894737</v>
      </c>
      <c r="U37" s="198">
        <f t="shared" si="3"/>
        <v>6</v>
      </c>
      <c r="V37" s="101">
        <f>MIN(V31,W31,X31,Y31,Z31)</f>
        <v>1</v>
      </c>
      <c r="W37" s="126">
        <f>V25</f>
        <v>1</v>
      </c>
      <c r="X37">
        <f>MIN(W26,X26,Y26,Z26)</f>
        <v>2</v>
      </c>
      <c r="Y37" s="126">
        <f>W25</f>
        <v>2</v>
      </c>
      <c r="Z37">
        <f>MIN(X27,Y27,Z27)</f>
        <v>5</v>
      </c>
      <c r="AA37" s="126">
        <f>Y25</f>
        <v>4</v>
      </c>
      <c r="AB37">
        <f>MIN(X29,Z29)</f>
        <v>2</v>
      </c>
      <c r="AC37" s="126">
        <f>Z25</f>
        <v>5</v>
      </c>
      <c r="AD37">
        <f>X30</f>
        <v>6</v>
      </c>
      <c r="AE37" s="126">
        <f>X25</f>
        <v>3</v>
      </c>
      <c r="AF37">
        <f>AA28</f>
        <v>4</v>
      </c>
      <c r="AG37" s="198">
        <f t="shared" si="1"/>
        <v>6</v>
      </c>
      <c r="AH37" t="s">
        <v>452</v>
      </c>
      <c r="AI37" s="38">
        <f t="shared" si="2"/>
        <v>20</v>
      </c>
    </row>
    <row r="38" spans="2:36" x14ac:dyDescent="0.25">
      <c r="H38">
        <f ca="1">RAND()</f>
        <v>0.5207116855052133</v>
      </c>
      <c r="I38" s="70">
        <v>2</v>
      </c>
      <c r="J38" s="78">
        <v>2</v>
      </c>
      <c r="K38" s="120">
        <v>0.98590714478299635</v>
      </c>
      <c r="L38">
        <f>($AJ$34^$C$21*(1/V27)^$C$22)/$D$29</f>
        <v>2.4389771781421186E-2</v>
      </c>
      <c r="M38" s="95">
        <v>0</v>
      </c>
      <c r="N38">
        <f>($AJ$34^$C$21*(1/X27)^$C$22)/$D$29</f>
        <v>5.4199492847602625E-3</v>
      </c>
      <c r="O38">
        <f>($AJ$34^$C$21*(1/Y27)^$C$22)/$D$29</f>
        <v>9.7559087125684736E-3</v>
      </c>
      <c r="P38">
        <f>($AJ$34^$C$21*(1/Z27)^$C$22)/$D$29</f>
        <v>6.9685062232631954E-3</v>
      </c>
      <c r="Q38">
        <f>($AJ$34^$C$21*(1/AA27)^$C$22)/$D$29</f>
        <v>6.0974429453552964E-3</v>
      </c>
      <c r="R38" s="117">
        <f>SUM(M38:Q38)</f>
        <v>2.8241807165947229E-2</v>
      </c>
      <c r="S38" t="s">
        <v>381</v>
      </c>
      <c r="T38">
        <f>((1-$C$15)*Q38)+$C$15*$AJ$34</f>
        <v>6.5403302297671355E-3</v>
      </c>
      <c r="U38" s="198">
        <f t="shared" si="3"/>
        <v>5</v>
      </c>
      <c r="V38" s="101">
        <f>MIN(V30:Y30,AA30)</f>
        <v>1</v>
      </c>
      <c r="W38" s="126">
        <f>AA25</f>
        <v>6</v>
      </c>
      <c r="X38">
        <f>MIN(V31,W31,X31,Y31)</f>
        <v>1</v>
      </c>
      <c r="Y38" s="126">
        <f>V25</f>
        <v>1</v>
      </c>
      <c r="Z38">
        <f>MIN(W26,X26,Y26)</f>
        <v>2</v>
      </c>
      <c r="AA38" s="126">
        <f>W25</f>
        <v>2</v>
      </c>
      <c r="AB38">
        <f>MIN(X27,Y27)</f>
        <v>5</v>
      </c>
      <c r="AC38" s="126">
        <f>Y25</f>
        <v>4</v>
      </c>
      <c r="AD38">
        <f>X29</f>
        <v>7</v>
      </c>
      <c r="AE38" s="126">
        <f>X25</f>
        <v>3</v>
      </c>
      <c r="AF38">
        <f>Z28</f>
        <v>6</v>
      </c>
      <c r="AG38" s="126">
        <f t="shared" si="1"/>
        <v>5</v>
      </c>
      <c r="AH38" t="s">
        <v>453</v>
      </c>
      <c r="AI38" s="38">
        <f t="shared" si="2"/>
        <v>22</v>
      </c>
    </row>
    <row r="39" spans="2:36" x14ac:dyDescent="0.25">
      <c r="H39">
        <f ca="1">RAND()</f>
        <v>0.91212802879361199</v>
      </c>
      <c r="I39" s="70">
        <v>3</v>
      </c>
      <c r="J39" s="78">
        <v>3</v>
      </c>
      <c r="K39" s="98">
        <v>0.65382833534262652</v>
      </c>
      <c r="L39" s="96">
        <f>MAX($AJ$34, (1/B5)^$C$22)</f>
        <v>0.33333333333333331</v>
      </c>
      <c r="M39" s="96">
        <f>MAX($AJ$34, (1/C5)^$C$22)</f>
        <v>0.1111111111111111</v>
      </c>
      <c r="N39" s="95">
        <v>0</v>
      </c>
      <c r="O39" s="96">
        <f>MAX($AJ$34, (1/E5)^$C$22)</f>
        <v>0.14285714285714285</v>
      </c>
      <c r="P39" s="96">
        <f>MAX($AJ$34, (1/F5)^$C$22)</f>
        <v>0.16666666666666666</v>
      </c>
      <c r="Q39" s="96">
        <f>MAX($AJ$34, (1/G5)^$C$22)</f>
        <v>0.25</v>
      </c>
      <c r="R39" s="117">
        <f>SUM(L39:O39)</f>
        <v>0.58730158730158721</v>
      </c>
      <c r="S39" t="s">
        <v>190</v>
      </c>
      <c r="T39">
        <f>((1-$C$15)*O39)+$C$15*$AJ$34</f>
        <v>0.12962406015037592</v>
      </c>
    </row>
    <row r="40" spans="2:36" x14ac:dyDescent="0.25">
      <c r="H40">
        <f t="shared" ref="H40:H41" ca="1" si="4">RAND()</f>
        <v>0.22978580362033652</v>
      </c>
      <c r="I40" s="70">
        <v>4</v>
      </c>
      <c r="J40" s="78">
        <v>1</v>
      </c>
      <c r="K40" s="98">
        <v>0.88703175475776119</v>
      </c>
      <c r="L40" s="95">
        <v>0</v>
      </c>
      <c r="M40" s="96">
        <f>MAX($AJ$34, (1/W26)^$C$22)</f>
        <v>0.5</v>
      </c>
      <c r="N40" s="96">
        <f>MAX($AJ$34, (1/X26)^$C$22)</f>
        <v>0.33333333333333331</v>
      </c>
      <c r="O40" s="96">
        <f>MAX($AJ$34, (1/Y26)^$C$22)</f>
        <v>0.25</v>
      </c>
      <c r="P40" s="96">
        <f>MAX($AJ$34, (1/Z26)^$C$22)</f>
        <v>0.14285714285714285</v>
      </c>
      <c r="Q40" s="96">
        <f>MAX($AJ$34, (1/AA26)^$C$22)</f>
        <v>1</v>
      </c>
      <c r="R40" s="117">
        <f>SUM(M40:N40)</f>
        <v>0.83333333333333326</v>
      </c>
      <c r="S40" t="s">
        <v>187</v>
      </c>
      <c r="T40">
        <f>((1-$C$15)*P40)+$C$15*$AJ$34</f>
        <v>0.12962406015037592</v>
      </c>
    </row>
    <row r="41" spans="2:36" x14ac:dyDescent="0.25">
      <c r="H41">
        <f t="shared" ca="1" si="4"/>
        <v>2.0135164258182958E-2</v>
      </c>
      <c r="I41" s="70">
        <v>5</v>
      </c>
      <c r="J41" s="78">
        <v>6</v>
      </c>
      <c r="K41" s="98">
        <v>0.81554442371457569</v>
      </c>
      <c r="L41">
        <f>($AJ$34^$C$21*(1/V31)^$C$22)/$D$29</f>
        <v>4.8779543562842372E-2</v>
      </c>
      <c r="M41">
        <f>($AJ$34^$C$21*(1/W31)^$C$22)/$D$29</f>
        <v>6.0974429453552964E-3</v>
      </c>
      <c r="N41">
        <f>($AJ$34^$C$21*(1/X31)^$C$22)/$D$29</f>
        <v>1.2194885890710593E-2</v>
      </c>
      <c r="O41">
        <f>($AJ$34^$C$21*(1/Y31)^$C$22)/$D$29</f>
        <v>6.0974429453552964E-3</v>
      </c>
      <c r="P41">
        <f>($AJ$34^$C$21*(1/Z31)^$C$22)/$D$29</f>
        <v>4.8779543562842372E-2</v>
      </c>
      <c r="Q41" s="95">
        <v>0</v>
      </c>
      <c r="R41" s="117">
        <f>SUM(L41:P41)</f>
        <v>0.12194885890710594</v>
      </c>
      <c r="S41" t="s">
        <v>384</v>
      </c>
      <c r="T41">
        <f>((1-$C$15)*P41)+$C$15*$AJ$34</f>
        <v>4.4954220785505504E-2</v>
      </c>
      <c r="V41" s="100" t="s">
        <v>183</v>
      </c>
    </row>
    <row r="42" spans="2:36" x14ac:dyDescent="0.25">
      <c r="H42">
        <f ca="1">RAND()</f>
        <v>0.59879361129636666</v>
      </c>
      <c r="I42" s="70">
        <v>6</v>
      </c>
      <c r="J42" s="69">
        <v>5</v>
      </c>
      <c r="K42" s="195">
        <v>0.54462168629871788</v>
      </c>
      <c r="L42">
        <f>($AJ$34^$C$21*(1/V30)^$C$22)/$D$29</f>
        <v>6.9685062232631954E-3</v>
      </c>
      <c r="M42">
        <f>($AJ$34^$C$21*(1/W30)^$C$22)/$D$29</f>
        <v>6.9685062232631954E-3</v>
      </c>
      <c r="N42">
        <f>($AJ$34^$C$21*(1/X30)^$C$22)/$D$29</f>
        <v>8.1299239271403947E-3</v>
      </c>
      <c r="O42">
        <f>($AJ$34^$C$21*(1/Y30)^$C$22)/$D$29</f>
        <v>2.4389771781421186E-2</v>
      </c>
      <c r="P42" s="95">
        <v>0</v>
      </c>
      <c r="Q42">
        <f>($AJ$34^$C$21*(1/AA30)^$C$22)/$D$29</f>
        <v>4.8779543562842372E-2</v>
      </c>
      <c r="R42" s="117">
        <f>SUM(L42:Q42)</f>
        <v>9.5236251717930348E-2</v>
      </c>
      <c r="S42" t="s">
        <v>383</v>
      </c>
      <c r="T42">
        <f>((1-$C$15)*Q42)+$C$15*$AJ$34</f>
        <v>4.4954220785505504E-2</v>
      </c>
      <c r="V42" t="s">
        <v>156</v>
      </c>
      <c r="W42" t="s">
        <v>184</v>
      </c>
      <c r="X42" t="s">
        <v>237</v>
      </c>
    </row>
    <row r="43" spans="2:36" x14ac:dyDescent="0.25">
      <c r="V43" s="95">
        <v>1</v>
      </c>
      <c r="W43" s="95" t="str">
        <f t="shared" ref="W43:W48" si="5">S82</f>
        <v>4,1,2,3,6,5,4</v>
      </c>
      <c r="X43" s="95">
        <f>V29+W26+X27+AA28+Z31+Y30</f>
        <v>22</v>
      </c>
    </row>
    <row r="44" spans="2:36" x14ac:dyDescent="0.25">
      <c r="I44" s="70" t="s">
        <v>156</v>
      </c>
      <c r="J44" s="70" t="s">
        <v>161</v>
      </c>
      <c r="L44" s="114">
        <v>1</v>
      </c>
      <c r="M44" s="114">
        <v>2</v>
      </c>
      <c r="N44" s="115">
        <v>3</v>
      </c>
      <c r="O44" s="116">
        <v>4</v>
      </c>
      <c r="P44" s="116">
        <v>5</v>
      </c>
      <c r="Q44">
        <v>6</v>
      </c>
      <c r="R44" t="s">
        <v>163</v>
      </c>
      <c r="S44" s="116"/>
      <c r="T44" t="s">
        <v>145</v>
      </c>
      <c r="V44" s="96">
        <v>2</v>
      </c>
      <c r="W44" s="96" t="str">
        <f t="shared" si="5"/>
        <v>2,6,5,4,3,1,2</v>
      </c>
      <c r="X44" s="96">
        <f>AA27+Z31+Y30+X29+V28+W26</f>
        <v>23</v>
      </c>
    </row>
    <row r="45" spans="2:36" x14ac:dyDescent="0.25">
      <c r="K45" t="s">
        <v>272</v>
      </c>
      <c r="L45" t="s">
        <v>273</v>
      </c>
      <c r="T45" t="s">
        <v>283</v>
      </c>
      <c r="V45" s="96">
        <v>3</v>
      </c>
      <c r="W45" s="96" t="str">
        <f t="shared" si="5"/>
        <v>3,4,2,6,5,1,3</v>
      </c>
      <c r="X45" s="96">
        <f>Y28+W29+AA27+Z31+V30+X26</f>
        <v>31</v>
      </c>
    </row>
    <row r="46" spans="2:36" x14ac:dyDescent="0.25">
      <c r="I46" s="70">
        <v>1</v>
      </c>
      <c r="J46" s="78" t="str">
        <f>S37</f>
        <v>4,1</v>
      </c>
      <c r="K46" s="98">
        <v>0.54250867877908615</v>
      </c>
      <c r="L46" s="95">
        <v>0</v>
      </c>
      <c r="M46" s="96">
        <f>MAX($AJ$34, (1/W26)^$C$22)</f>
        <v>0.5</v>
      </c>
      <c r="N46" s="96">
        <f>MAX($AJ$34, (1/X26)^$C$22)</f>
        <v>0.33333333333333331</v>
      </c>
      <c r="O46" s="95">
        <v>0</v>
      </c>
      <c r="P46" s="96">
        <f>MAX($AJ$34, (1/Z26)^$C$22)</f>
        <v>0.14285714285714285</v>
      </c>
      <c r="Q46" s="96">
        <f>MAX($AJ$34, (1/AA26)^$C$22)</f>
        <v>1</v>
      </c>
      <c r="R46" s="117">
        <f>SUM(M46)</f>
        <v>0.5</v>
      </c>
      <c r="S46" t="s">
        <v>245</v>
      </c>
      <c r="T46">
        <f>((1-$C$15)*M46)+$C$15*$AJ$34</f>
        <v>0.45105263157894737</v>
      </c>
      <c r="V46" s="96">
        <v>4</v>
      </c>
      <c r="W46" s="96" t="str">
        <f t="shared" si="5"/>
        <v>1,5,3,6,2,4,1</v>
      </c>
      <c r="X46" s="96">
        <f>Z26+X30+AA28+W31+Y27+V29</f>
        <v>34</v>
      </c>
    </row>
    <row r="47" spans="2:36" x14ac:dyDescent="0.25">
      <c r="I47" s="70">
        <v>2</v>
      </c>
      <c r="J47" s="78" t="str">
        <f t="shared" ref="J47:J51" si="6">S38</f>
        <v>2,6</v>
      </c>
      <c r="K47" s="120">
        <v>0.90001917250058516</v>
      </c>
      <c r="L47">
        <f>($AJ$34^$C$21*(1/V31)^$C$22)/$D$29</f>
        <v>4.8779543562842372E-2</v>
      </c>
      <c r="M47" s="95">
        <v>0</v>
      </c>
      <c r="N47">
        <f>($AJ$34^$C$21*(1/X31)^$C$22)/$D$29</f>
        <v>1.2194885890710593E-2</v>
      </c>
      <c r="O47">
        <f>($AJ$34^$C$21*(1/Y31)^$C$22)/$D$29</f>
        <v>6.0974429453552964E-3</v>
      </c>
      <c r="P47">
        <f>($AJ$34^$C$21*(1/Z31)^$C$22)/$D$29</f>
        <v>4.8779543562842372E-2</v>
      </c>
      <c r="Q47" s="95">
        <v>0</v>
      </c>
      <c r="R47" s="117">
        <f>SUM(L47:P47)</f>
        <v>0.11585141596175064</v>
      </c>
      <c r="S47" t="s">
        <v>386</v>
      </c>
      <c r="T47">
        <f>((1-$C$15)*P47)+$C$15*$AJ$34</f>
        <v>4.4954220785505504E-2</v>
      </c>
      <c r="V47" s="95">
        <v>5</v>
      </c>
      <c r="W47" s="95" t="str">
        <f t="shared" si="5"/>
        <v>6,5,3,4,2,1,6</v>
      </c>
      <c r="X47" s="95">
        <f>Z31+X30+Y28+W29+V27+AA26</f>
        <v>22</v>
      </c>
    </row>
    <row r="48" spans="2:36" x14ac:dyDescent="0.25">
      <c r="I48" s="70">
        <v>3</v>
      </c>
      <c r="J48" s="78" t="str">
        <f t="shared" si="6"/>
        <v>3,4</v>
      </c>
      <c r="K48" s="98">
        <v>0.64759321798158498</v>
      </c>
      <c r="L48" s="96">
        <f>MAX($AJ$34, (1/V29)^$C$22)</f>
        <v>0.25</v>
      </c>
      <c r="M48" s="96">
        <f>MAX($AJ$34, (1/W29)^$C$22)</f>
        <v>0.2</v>
      </c>
      <c r="N48" s="95">
        <v>0</v>
      </c>
      <c r="O48" s="95">
        <v>0</v>
      </c>
      <c r="P48" s="96">
        <f>MAX($AJ$34, (1/Z29)^$C$22)</f>
        <v>0.5</v>
      </c>
      <c r="Q48" s="96">
        <f>MAX($AJ$34, (1/AA29)^$C$22)</f>
        <v>0.125</v>
      </c>
      <c r="R48" s="117">
        <f>SUM(L48:M48)</f>
        <v>0.45</v>
      </c>
      <c r="S48" t="s">
        <v>430</v>
      </c>
      <c r="T48">
        <f>((1-$C$15)*M48)+$C$15*$AJ$34</f>
        <v>0.18105263157894738</v>
      </c>
      <c r="V48" s="96">
        <v>6</v>
      </c>
      <c r="W48" s="96" t="str">
        <f t="shared" si="5"/>
        <v>5,6,4,3,2,1,5</v>
      </c>
      <c r="X48" s="96">
        <f>AA30+Y31+X29+W28+V27+Z26</f>
        <v>34</v>
      </c>
    </row>
    <row r="49" spans="9:20" x14ac:dyDescent="0.25">
      <c r="I49" s="70">
        <v>4</v>
      </c>
      <c r="J49" s="78" t="str">
        <f t="shared" si="6"/>
        <v>1,5</v>
      </c>
      <c r="K49" s="98">
        <v>0.47584641798220539</v>
      </c>
      <c r="L49" s="95">
        <v>0</v>
      </c>
      <c r="M49" s="96">
        <f>MAX($AJ$34, (1/W30)^$C$22)</f>
        <v>0.14285714285714285</v>
      </c>
      <c r="N49" s="96">
        <f>MAX($AJ$34, (1/X30)^$C$22)</f>
        <v>0.16666666666666666</v>
      </c>
      <c r="O49" s="96">
        <f>MAX($AJ$34, (1/Y30)^$C$22)</f>
        <v>0.5</v>
      </c>
      <c r="P49" s="95">
        <v>0</v>
      </c>
      <c r="Q49" s="96">
        <f>MAX($AJ$34, (1/AA30)^$C$22)</f>
        <v>1</v>
      </c>
      <c r="R49" s="117">
        <f>SUM(M49:N49)</f>
        <v>0.30952380952380953</v>
      </c>
      <c r="S49" t="s">
        <v>431</v>
      </c>
      <c r="T49">
        <f>((1-$C$15)*N49)+$C$15*$AJ$34</f>
        <v>0.15105263157894736</v>
      </c>
    </row>
    <row r="50" spans="9:20" x14ac:dyDescent="0.25">
      <c r="I50" s="70">
        <v>5</v>
      </c>
      <c r="J50" s="78" t="str">
        <f t="shared" si="6"/>
        <v>6,5</v>
      </c>
      <c r="K50" s="98">
        <v>0.61213991183241656</v>
      </c>
      <c r="L50" s="96">
        <f>MAX($AJ$34, (1/V30)^$C$22)</f>
        <v>0.14285714285714285</v>
      </c>
      <c r="M50" s="96">
        <f>MAX($AJ$34, (1/W30)^$C$22)</f>
        <v>0.14285714285714285</v>
      </c>
      <c r="N50" s="96">
        <f>MAX($AJ$34, (1/X30)^$C$22)</f>
        <v>0.16666666666666666</v>
      </c>
      <c r="O50" s="96">
        <f>MAX($AJ$34, (1/Y30)^$C$22)</f>
        <v>0.5</v>
      </c>
      <c r="P50" s="95">
        <v>0</v>
      </c>
      <c r="Q50" s="95">
        <v>0</v>
      </c>
      <c r="R50" s="117">
        <f>SUM(L50:N50)</f>
        <v>0.45238095238095233</v>
      </c>
      <c r="S50" t="s">
        <v>432</v>
      </c>
      <c r="T50">
        <f>((1-$C$15)*N50)+$C$15*$AJ$34</f>
        <v>0.15105263157894736</v>
      </c>
    </row>
    <row r="51" spans="9:20" x14ac:dyDescent="0.25">
      <c r="I51">
        <v>6</v>
      </c>
      <c r="J51" s="78" t="str">
        <f t="shared" si="6"/>
        <v>5,6</v>
      </c>
      <c r="K51" s="199">
        <v>0.97110679167377434</v>
      </c>
      <c r="L51">
        <f>($AJ$34^$C$21*(1/V31)^$C$22)/$D$29</f>
        <v>4.8779543562842372E-2</v>
      </c>
      <c r="M51">
        <f>($AJ$34^$C$21*(1/W31)^$C$22)/$D$29</f>
        <v>6.0974429453552964E-3</v>
      </c>
      <c r="N51">
        <f>($AJ$34^$C$21*(1/X31)^$C$22)/$D$29</f>
        <v>1.2194885890710593E-2</v>
      </c>
      <c r="O51">
        <f>($AJ$34^$C$21*(1/Y31)^$C$22)/$D$29</f>
        <v>6.0974429453552964E-3</v>
      </c>
      <c r="P51" s="95">
        <v>0</v>
      </c>
      <c r="Q51" s="95">
        <v>0</v>
      </c>
      <c r="R51" s="117">
        <f>SUM(L51:O51)</f>
        <v>7.3169315344263561E-2</v>
      </c>
      <c r="S51" t="s">
        <v>388</v>
      </c>
      <c r="T51">
        <f>((1-$C$15)*O51)+$C$15*$AJ$34</f>
        <v>6.5403302297671355E-3</v>
      </c>
    </row>
    <row r="53" spans="9:20" x14ac:dyDescent="0.25">
      <c r="I53" s="70" t="s">
        <v>156</v>
      </c>
      <c r="J53" s="70" t="s">
        <v>161</v>
      </c>
      <c r="L53" s="114">
        <v>1</v>
      </c>
      <c r="M53" s="114">
        <v>2</v>
      </c>
      <c r="N53" s="115">
        <v>3</v>
      </c>
      <c r="O53" s="116">
        <v>4</v>
      </c>
      <c r="P53" s="116">
        <v>5</v>
      </c>
      <c r="Q53">
        <v>6</v>
      </c>
      <c r="R53" t="s">
        <v>163</v>
      </c>
      <c r="S53" s="116"/>
      <c r="T53" t="s">
        <v>145</v>
      </c>
    </row>
    <row r="54" spans="9:20" x14ac:dyDescent="0.25">
      <c r="K54" t="s">
        <v>272</v>
      </c>
      <c r="L54" t="s">
        <v>273</v>
      </c>
      <c r="T54" t="s">
        <v>283</v>
      </c>
    </row>
    <row r="55" spans="9:20" x14ac:dyDescent="0.25">
      <c r="I55" s="70">
        <v>1</v>
      </c>
      <c r="J55" s="78" t="str">
        <f>S46</f>
        <v>4,1,2</v>
      </c>
      <c r="K55" s="121">
        <v>0.13645152675083483</v>
      </c>
      <c r="L55" s="95">
        <v>0</v>
      </c>
      <c r="M55" s="95">
        <v>0</v>
      </c>
      <c r="N55" s="96">
        <f>MAX($AJ$34, (1/X27)^$C$22)</f>
        <v>0.1111111111111111</v>
      </c>
      <c r="O55" s="95">
        <v>0</v>
      </c>
      <c r="P55" s="96">
        <f>MAX($AJ$34, (1/Z27)^$C$22)</f>
        <v>0.14285714285714285</v>
      </c>
      <c r="Q55" s="96">
        <f>MAX($AJ$34, (1/AA27)^$C$22)</f>
        <v>0.125</v>
      </c>
      <c r="R55" s="117">
        <f>SUM(N55)</f>
        <v>0.1111111111111111</v>
      </c>
      <c r="S55" t="s">
        <v>350</v>
      </c>
      <c r="T55">
        <f>((1-$C$15)*N55)+$C$15*$AJ$34</f>
        <v>0.10105263157894737</v>
      </c>
    </row>
    <row r="56" spans="9:20" x14ac:dyDescent="0.25">
      <c r="I56" s="70">
        <v>2</v>
      </c>
      <c r="J56" s="78" t="str">
        <f t="shared" ref="J56:J60" si="7">S47</f>
        <v>2,6,5</v>
      </c>
      <c r="K56" s="121">
        <v>0.35976502568551882</v>
      </c>
      <c r="L56">
        <f>($AJ$34^$C$21*(1/V30)^$C$22)/$D$29</f>
        <v>6.9685062232631954E-3</v>
      </c>
      <c r="M56" s="95">
        <v>0</v>
      </c>
      <c r="N56">
        <f>($AJ$34^$C$21*(1/X30)^$C$22)/$D$29</f>
        <v>8.1299239271403947E-3</v>
      </c>
      <c r="O56">
        <f>($AJ$34^$C$21*(1/Y30)^$C$22)/$D$29</f>
        <v>2.4389771781421186E-2</v>
      </c>
      <c r="P56" s="95">
        <v>0</v>
      </c>
      <c r="Q56" s="95">
        <v>0</v>
      </c>
      <c r="R56" s="117">
        <f>SUM(L56:O56)</f>
        <v>3.9488201931824778E-2</v>
      </c>
      <c r="S56" t="s">
        <v>421</v>
      </c>
      <c r="T56">
        <f>((1-$C$15)*O56)+$C$15*$AJ$34</f>
        <v>2.3003426182226436E-2</v>
      </c>
    </row>
    <row r="57" spans="9:20" x14ac:dyDescent="0.25">
      <c r="I57" s="70">
        <v>3</v>
      </c>
      <c r="J57" s="78" t="str">
        <f t="shared" si="7"/>
        <v>3,4,2</v>
      </c>
      <c r="K57" s="120">
        <v>0.97975278404497224</v>
      </c>
      <c r="L57">
        <f>($AJ$34^$C$21*(1/V27)^$C$22)/$D$29</f>
        <v>2.4389771781421186E-2</v>
      </c>
      <c r="M57" s="95">
        <v>0</v>
      </c>
      <c r="N57" s="95">
        <v>0</v>
      </c>
      <c r="O57" s="95">
        <v>0</v>
      </c>
      <c r="P57">
        <f>($AJ$34^$C$21*(1/Z27)^$C$22)/$D$29</f>
        <v>6.9685062232631954E-3</v>
      </c>
      <c r="Q57">
        <f>($AJ$34^$C$21*(1/AA27)^$C$22)/$D$29</f>
        <v>6.0974429453552964E-3</v>
      </c>
      <c r="R57" s="117">
        <f>SUM(L57:Q57)</f>
        <v>3.7455720950039677E-2</v>
      </c>
      <c r="S57" t="s">
        <v>433</v>
      </c>
      <c r="T57">
        <f>((1-$C$15)*Q57)+$C$15*$AJ$34</f>
        <v>6.5403302297671355E-3</v>
      </c>
    </row>
    <row r="58" spans="9:20" x14ac:dyDescent="0.25">
      <c r="I58" s="70">
        <v>4</v>
      </c>
      <c r="J58" s="78" t="str">
        <f t="shared" si="7"/>
        <v>1,5,3</v>
      </c>
      <c r="K58" s="121">
        <v>0.65757729000573872</v>
      </c>
      <c r="L58" s="95">
        <v>0</v>
      </c>
      <c r="M58" s="96">
        <f>MAX($AJ$34, (1/W28)^$C$22)</f>
        <v>0.1111111111111111</v>
      </c>
      <c r="N58" s="95">
        <v>0</v>
      </c>
      <c r="O58" s="96">
        <f>MAX($AJ$34, (1/Y28)^$C$22)</f>
        <v>0.14285714285714285</v>
      </c>
      <c r="P58" s="95">
        <v>0</v>
      </c>
      <c r="Q58" s="96">
        <f>MAX($AJ$34, (1/AA28)^$C$22)</f>
        <v>0.25</v>
      </c>
      <c r="R58" s="117">
        <f>SUM(M58:Q58)</f>
        <v>0.50396825396825395</v>
      </c>
      <c r="S58" t="s">
        <v>435</v>
      </c>
      <c r="T58">
        <f>((1-$C$15)*Q58)+$C$15*$AJ$34</f>
        <v>0.22605263157894737</v>
      </c>
    </row>
    <row r="59" spans="9:20" x14ac:dyDescent="0.25">
      <c r="I59" s="70">
        <v>5</v>
      </c>
      <c r="J59" s="78" t="str">
        <f t="shared" si="7"/>
        <v>6,5,3</v>
      </c>
      <c r="K59" s="120">
        <v>0.9967241256765893</v>
      </c>
      <c r="L59">
        <f>($AJ$34^$C$21*(1/V28)^$C$22)/$D$29</f>
        <v>1.6259847854280789E-2</v>
      </c>
      <c r="M59">
        <f>($AJ$34^$C$21*(1/W28)^$C$22)/$D$29</f>
        <v>5.4199492847602625E-3</v>
      </c>
      <c r="N59" s="95">
        <v>0</v>
      </c>
      <c r="O59">
        <f>($AJ$34^$C$21*(1/Y28)^$C$22)/$D$29</f>
        <v>6.9685062232631954E-3</v>
      </c>
      <c r="P59" s="95">
        <v>0</v>
      </c>
      <c r="Q59" s="95">
        <v>0</v>
      </c>
      <c r="R59" s="117">
        <f>SUM(L59:O59)</f>
        <v>2.8648303362304246E-2</v>
      </c>
      <c r="S59" t="s">
        <v>434</v>
      </c>
      <c r="T59">
        <f>((1-$C$15)*O59)+$C$15*$AJ$34</f>
        <v>7.3242871798842443E-3</v>
      </c>
    </row>
    <row r="60" spans="9:20" x14ac:dyDescent="0.25">
      <c r="I60">
        <v>6</v>
      </c>
      <c r="J60" s="78" t="str">
        <f t="shared" si="7"/>
        <v>5,6,4</v>
      </c>
      <c r="K60" s="190">
        <v>5.2684343185028237E-2</v>
      </c>
      <c r="L60">
        <f>($AJ$34^$C$21*(1/V29)^$C$22)/$D$29</f>
        <v>1.2194885890710593E-2</v>
      </c>
      <c r="M60">
        <f>($AJ$34^$C$21*(1/W29)^$C$22)/$D$29</f>
        <v>9.7559087125684736E-3</v>
      </c>
      <c r="N60">
        <f>($AJ$34^$C$21*(1/X29)^$C$22)/$D$29</f>
        <v>6.9685062232631954E-3</v>
      </c>
      <c r="O60" s="95">
        <v>0</v>
      </c>
      <c r="P60" s="95">
        <v>0</v>
      </c>
      <c r="Q60" s="95">
        <v>0</v>
      </c>
      <c r="R60" s="117">
        <f>SUM(L60:N60)</f>
        <v>2.8919300826542264E-2</v>
      </c>
      <c r="S60" t="s">
        <v>394</v>
      </c>
      <c r="T60">
        <f>((1-$C$15)*N60)+$C$15*$AJ$34</f>
        <v>7.3242871798842443E-3</v>
      </c>
    </row>
    <row r="61" spans="9:20" x14ac:dyDescent="0.25">
      <c r="J61" s="69"/>
      <c r="K61" s="190"/>
      <c r="O61" s="196"/>
      <c r="P61" s="196"/>
      <c r="Q61" s="196"/>
      <c r="R61" s="101"/>
    </row>
    <row r="62" spans="9:20" x14ac:dyDescent="0.25">
      <c r="I62" s="70" t="s">
        <v>156</v>
      </c>
      <c r="J62" s="70" t="s">
        <v>161</v>
      </c>
      <c r="L62" s="114">
        <v>1</v>
      </c>
      <c r="M62" s="114">
        <v>2</v>
      </c>
      <c r="N62" s="115">
        <v>3</v>
      </c>
      <c r="O62" s="116">
        <v>4</v>
      </c>
      <c r="P62" s="116">
        <v>5</v>
      </c>
      <c r="Q62">
        <v>6</v>
      </c>
      <c r="R62" t="s">
        <v>163</v>
      </c>
      <c r="S62" s="116"/>
      <c r="T62" t="s">
        <v>145</v>
      </c>
    </row>
    <row r="63" spans="9:20" x14ac:dyDescent="0.25">
      <c r="K63" t="s">
        <v>272</v>
      </c>
      <c r="L63" t="s">
        <v>273</v>
      </c>
      <c r="T63" t="s">
        <v>283</v>
      </c>
    </row>
    <row r="64" spans="9:20" x14ac:dyDescent="0.25">
      <c r="I64" s="70">
        <v>1</v>
      </c>
      <c r="J64" s="78" t="str">
        <f>S55</f>
        <v>4,1,2,3</v>
      </c>
      <c r="K64" s="121">
        <v>0.51163292880686373</v>
      </c>
      <c r="L64" s="95">
        <v>0</v>
      </c>
      <c r="M64" s="95">
        <v>0</v>
      </c>
      <c r="N64" s="95">
        <v>0</v>
      </c>
      <c r="O64" s="95">
        <v>0</v>
      </c>
      <c r="P64" s="96">
        <f>MAX($AJ$34, (1/Z28)^$C$22)</f>
        <v>0.16666666666666666</v>
      </c>
      <c r="Q64" s="96">
        <f>MAX($AJ$34, (1/AA28)^$C$22)</f>
        <v>0.25</v>
      </c>
      <c r="R64" s="117">
        <f>SUM(P64:Q64)</f>
        <v>0.41666666666666663</v>
      </c>
      <c r="S64" t="s">
        <v>436</v>
      </c>
      <c r="T64">
        <f>((1-$C$15)*Q64)+$C$15*$AJ$34</f>
        <v>0.22605263157894737</v>
      </c>
    </row>
    <row r="65" spans="9:20" x14ac:dyDescent="0.25">
      <c r="I65" s="70">
        <v>2</v>
      </c>
      <c r="J65" s="78" t="str">
        <f t="shared" ref="J65:J69" si="8">S56</f>
        <v>2,6,5,4</v>
      </c>
      <c r="K65" s="121">
        <v>0.32274218926044629</v>
      </c>
      <c r="L65">
        <f>($AJ$34^$C$21*(1/V29)^$C$22)/$D$29</f>
        <v>1.2194885890710593E-2</v>
      </c>
      <c r="M65" s="95">
        <v>0</v>
      </c>
      <c r="N65">
        <f>($AJ$34^$C$21*(1/X29)^$C$22)/$D$29</f>
        <v>6.9685062232631954E-3</v>
      </c>
      <c r="O65" s="95">
        <v>0</v>
      </c>
      <c r="P65" s="95">
        <v>0</v>
      </c>
      <c r="Q65" s="95">
        <v>0</v>
      </c>
      <c r="R65" s="117">
        <f>SUM(L65:N65)</f>
        <v>1.916339211397379E-2</v>
      </c>
      <c r="S65" t="s">
        <v>423</v>
      </c>
      <c r="T65">
        <f>((1-$C$15)*N65)+$C$15*$AJ$34</f>
        <v>7.3242871798842443E-3</v>
      </c>
    </row>
    <row r="66" spans="9:20" x14ac:dyDescent="0.25">
      <c r="I66" s="70">
        <v>3</v>
      </c>
      <c r="J66" s="78" t="str">
        <f t="shared" si="8"/>
        <v>3,4,2,6</v>
      </c>
      <c r="K66" s="121">
        <v>0.42535815113032327</v>
      </c>
      <c r="L66">
        <f>($AJ$34^$C$21*(1/V31)^$C$22)/$D$29</f>
        <v>4.8779543562842372E-2</v>
      </c>
      <c r="M66" s="95">
        <v>0</v>
      </c>
      <c r="N66" s="95">
        <v>0</v>
      </c>
      <c r="O66" s="95">
        <v>0</v>
      </c>
      <c r="P66">
        <f>($AJ$34^$C$21*(1/Z31)^$C$22)/$D$29</f>
        <v>4.8779543562842372E-2</v>
      </c>
      <c r="Q66" s="95">
        <v>0</v>
      </c>
      <c r="R66" s="117">
        <f>SUM(L66:P66)</f>
        <v>9.7559087125684743E-2</v>
      </c>
      <c r="S66" t="s">
        <v>437</v>
      </c>
      <c r="T66">
        <f>((1-$C$15)*P66)+$C$15*$AJ$34</f>
        <v>4.4954220785505504E-2</v>
      </c>
    </row>
    <row r="67" spans="9:20" x14ac:dyDescent="0.25">
      <c r="I67" s="70">
        <v>4</v>
      </c>
      <c r="J67" s="78" t="str">
        <f t="shared" si="8"/>
        <v>1,5,3,6</v>
      </c>
      <c r="K67" s="121">
        <v>0.21702033442271296</v>
      </c>
      <c r="L67" s="95">
        <v>0</v>
      </c>
      <c r="M67" s="96">
        <f>MAX($AJ$34, (1/W31)^$C$22)</f>
        <v>0.125</v>
      </c>
      <c r="N67" s="95">
        <v>0</v>
      </c>
      <c r="O67" s="96">
        <f>MAX($AJ$34, (1/Y31)^$C$22)</f>
        <v>0.125</v>
      </c>
      <c r="P67" s="95">
        <v>0</v>
      </c>
      <c r="Q67" s="95">
        <v>0</v>
      </c>
      <c r="R67" s="117">
        <f>SUM(M67)</f>
        <v>0.125</v>
      </c>
      <c r="S67" t="s">
        <v>438</v>
      </c>
      <c r="T67">
        <f>((1-$C$15)*M67)+$C$15*$AJ$34</f>
        <v>0.11355263157894738</v>
      </c>
    </row>
    <row r="68" spans="9:20" x14ac:dyDescent="0.25">
      <c r="I68" s="70">
        <v>5</v>
      </c>
      <c r="J68" s="78" t="str">
        <f t="shared" si="8"/>
        <v>6,5,3,4</v>
      </c>
      <c r="K68" s="121">
        <v>8.3180018657676214E-2</v>
      </c>
      <c r="L68">
        <f>($AJ$34^$C$21*(1/V29)^$C$22)/$D$29</f>
        <v>1.2194885890710593E-2</v>
      </c>
      <c r="M68">
        <f>($AJ$34^$C$21*(1/W29)^$C$22)/$D$29</f>
        <v>9.7559087125684736E-3</v>
      </c>
      <c r="N68" s="95">
        <v>0</v>
      </c>
      <c r="O68" s="95">
        <v>0</v>
      </c>
      <c r="P68" s="95">
        <v>0</v>
      </c>
      <c r="Q68" s="95">
        <v>0</v>
      </c>
      <c r="R68" s="117">
        <f>SUM(L68:M68)</f>
        <v>2.1950794603279068E-2</v>
      </c>
      <c r="S68" t="s">
        <v>439</v>
      </c>
      <c r="T68">
        <f>((1-$C$15)*M68)+$C$15*$AJ$34</f>
        <v>9.8329494202589948E-3</v>
      </c>
    </row>
    <row r="69" spans="9:20" x14ac:dyDescent="0.25">
      <c r="I69">
        <v>6</v>
      </c>
      <c r="J69" s="78" t="str">
        <f t="shared" si="8"/>
        <v>5,6,4,3</v>
      </c>
      <c r="K69" s="190">
        <v>0.32362495492673327</v>
      </c>
      <c r="L69">
        <f>($AJ$34^$C$21*(1/V28)^$C$22)/$D$29</f>
        <v>1.6259847854280789E-2</v>
      </c>
      <c r="M69">
        <f>($AJ$34^$C$21*(1/W28)^$C$22)/$D$29</f>
        <v>5.4199492847602625E-3</v>
      </c>
      <c r="N69" s="95">
        <v>0</v>
      </c>
      <c r="O69" s="95">
        <v>0</v>
      </c>
      <c r="P69" s="95">
        <v>0</v>
      </c>
      <c r="Q69" s="95">
        <v>0</v>
      </c>
      <c r="R69" s="117">
        <f>SUM(L69:M69)</f>
        <v>2.167979713904105E-2</v>
      </c>
      <c r="S69" t="s">
        <v>400</v>
      </c>
      <c r="T69">
        <f>((1-$C$15)*M69)+$C$15*$AJ$34</f>
        <v>5.9305859352316052E-3</v>
      </c>
    </row>
    <row r="70" spans="9:20" x14ac:dyDescent="0.25">
      <c r="J70" s="69"/>
      <c r="K70" s="190"/>
      <c r="N70" s="196"/>
      <c r="O70" s="196"/>
      <c r="P70" s="196"/>
      <c r="Q70" s="196"/>
      <c r="R70" s="101"/>
    </row>
    <row r="71" spans="9:20" x14ac:dyDescent="0.25">
      <c r="I71" s="70" t="s">
        <v>156</v>
      </c>
      <c r="J71" s="70" t="s">
        <v>161</v>
      </c>
      <c r="L71" s="114">
        <v>1</v>
      </c>
      <c r="M71" s="114">
        <v>2</v>
      </c>
      <c r="N71" s="115">
        <v>3</v>
      </c>
      <c r="O71" s="116">
        <v>4</v>
      </c>
      <c r="P71" s="116">
        <v>5</v>
      </c>
      <c r="Q71">
        <v>6</v>
      </c>
      <c r="R71" t="s">
        <v>163</v>
      </c>
      <c r="S71" s="116"/>
      <c r="T71" t="s">
        <v>145</v>
      </c>
    </row>
    <row r="72" spans="9:20" x14ac:dyDescent="0.25">
      <c r="K72" t="s">
        <v>272</v>
      </c>
      <c r="L72" t="s">
        <v>273</v>
      </c>
      <c r="T72" t="s">
        <v>283</v>
      </c>
    </row>
    <row r="73" spans="9:20" x14ac:dyDescent="0.25">
      <c r="I73" s="70">
        <v>1</v>
      </c>
      <c r="J73" s="78" t="str">
        <f>S64</f>
        <v>4,1,2,3,6</v>
      </c>
      <c r="K73" s="120">
        <v>0.96926192012980328</v>
      </c>
      <c r="L73" s="95">
        <v>0</v>
      </c>
      <c r="M73" s="95">
        <v>0</v>
      </c>
      <c r="N73" s="95">
        <v>0</v>
      </c>
      <c r="O73" s="95">
        <v>0</v>
      </c>
      <c r="P73">
        <f>($AJ$34^$C$21*(1/Z31)^$C$22)/$D$29</f>
        <v>4.8779543562842372E-2</v>
      </c>
      <c r="Q73" s="95">
        <v>0</v>
      </c>
      <c r="R73" s="117">
        <f>SUM(P73:Q73)</f>
        <v>4.8779543562842372E-2</v>
      </c>
      <c r="S73" t="s">
        <v>440</v>
      </c>
      <c r="T73">
        <f>((1-$C$15)*P73)+$C$15*$AJ$34</f>
        <v>4.4954220785505504E-2</v>
      </c>
    </row>
    <row r="74" spans="9:20" x14ac:dyDescent="0.25">
      <c r="I74" s="70">
        <v>2</v>
      </c>
      <c r="J74" s="78" t="str">
        <f t="shared" ref="J74:J78" si="9">S65</f>
        <v>2,6,5,4,3</v>
      </c>
      <c r="K74" s="121">
        <v>0.23667434750291394</v>
      </c>
      <c r="L74">
        <f>($AJ$34^$C$21*(1/V28)^$C$22)/$D$29</f>
        <v>1.6259847854280789E-2</v>
      </c>
      <c r="M74" s="95">
        <v>0</v>
      </c>
      <c r="N74" s="95">
        <v>0</v>
      </c>
      <c r="O74" s="95">
        <v>0</v>
      </c>
      <c r="P74" s="95">
        <v>0</v>
      </c>
      <c r="Q74" s="95">
        <v>0</v>
      </c>
      <c r="R74" s="117">
        <f>SUM(L74:N74)</f>
        <v>1.6259847854280789E-2</v>
      </c>
      <c r="S74" t="s">
        <v>425</v>
      </c>
      <c r="T74">
        <f>((1-$C$15)*L74)+$C$15*$AJ$34</f>
        <v>1.568649464780008E-2</v>
      </c>
    </row>
    <row r="75" spans="9:20" x14ac:dyDescent="0.25">
      <c r="I75" s="70">
        <v>3</v>
      </c>
      <c r="J75" s="78" t="str">
        <f t="shared" si="9"/>
        <v>3,4,2,6,5</v>
      </c>
      <c r="K75" s="121">
        <v>0.78698329073091056</v>
      </c>
      <c r="L75">
        <f>($AJ$34^$C$21*(1/V30)^$C$22)/$D$29</f>
        <v>6.9685062232631954E-3</v>
      </c>
      <c r="M75" s="95">
        <v>0</v>
      </c>
      <c r="N75" s="95">
        <v>0</v>
      </c>
      <c r="O75" s="95">
        <v>0</v>
      </c>
      <c r="P75" s="95">
        <v>0</v>
      </c>
      <c r="Q75" s="95">
        <v>0</v>
      </c>
      <c r="R75" s="117">
        <f>SUM(L75)</f>
        <v>6.9685062232631954E-3</v>
      </c>
      <c r="S75" t="s">
        <v>441</v>
      </c>
      <c r="T75">
        <f>((1-$C$15)*L75)+$C$15*$AJ$34</f>
        <v>7.3242871798842443E-3</v>
      </c>
    </row>
    <row r="76" spans="9:20" x14ac:dyDescent="0.25">
      <c r="I76" s="70">
        <v>4</v>
      </c>
      <c r="J76" s="78" t="str">
        <f t="shared" si="9"/>
        <v>1,5,3,6,2</v>
      </c>
      <c r="K76" s="121">
        <v>0.63258279995860223</v>
      </c>
      <c r="L76" s="95">
        <v>0</v>
      </c>
      <c r="M76" s="95">
        <v>0</v>
      </c>
      <c r="N76" s="95">
        <v>0</v>
      </c>
      <c r="O76" s="96">
        <f>MAX($AJ$34, (1/Y27)^$C$22)</f>
        <v>0.2</v>
      </c>
      <c r="P76" s="95">
        <v>0</v>
      </c>
      <c r="Q76" s="95">
        <v>0</v>
      </c>
      <c r="R76" s="117">
        <f>SUM(O76)</f>
        <v>0.2</v>
      </c>
      <c r="S76" t="s">
        <v>442</v>
      </c>
      <c r="T76">
        <f>((1-$C$15)*O76)+$C$15*$AJ$34</f>
        <v>0.18105263157894738</v>
      </c>
    </row>
    <row r="77" spans="9:20" x14ac:dyDescent="0.25">
      <c r="I77" s="70">
        <v>5</v>
      </c>
      <c r="J77" s="78" t="str">
        <f t="shared" si="9"/>
        <v>6,5,3,4,2</v>
      </c>
      <c r="K77" s="121">
        <v>0.82671552490081168</v>
      </c>
      <c r="L77">
        <f>($AJ$34^$C$21*(1/V27)^$C$22)/$D$29</f>
        <v>2.4389771781421186E-2</v>
      </c>
      <c r="M77" s="95">
        <v>0</v>
      </c>
      <c r="N77" s="95">
        <v>0</v>
      </c>
      <c r="O77" s="95">
        <v>0</v>
      </c>
      <c r="P77" s="95">
        <v>0</v>
      </c>
      <c r="Q77" s="95">
        <v>0</v>
      </c>
      <c r="R77" s="117">
        <f>SUM(L77:M77)</f>
        <v>2.4389771781421186E-2</v>
      </c>
      <c r="S77" t="s">
        <v>443</v>
      </c>
      <c r="T77">
        <f>((1-$C$15)*L77)+$C$15*$AJ$34</f>
        <v>2.3003426182226436E-2</v>
      </c>
    </row>
    <row r="78" spans="9:20" x14ac:dyDescent="0.25">
      <c r="I78">
        <v>6</v>
      </c>
      <c r="J78" s="78" t="str">
        <f t="shared" si="9"/>
        <v>5,6,4,3,2</v>
      </c>
      <c r="K78" s="190">
        <v>0.54243093892212724</v>
      </c>
      <c r="L78">
        <f>($AJ$34^$C$21*(1/V27)^$C$22)/$D$29</f>
        <v>2.4389771781421186E-2</v>
      </c>
      <c r="M78" s="95">
        <v>0</v>
      </c>
      <c r="N78" s="95">
        <v>0</v>
      </c>
      <c r="O78" s="95">
        <v>0</v>
      </c>
      <c r="P78" s="95">
        <v>0</v>
      </c>
      <c r="Q78" s="95">
        <v>0</v>
      </c>
      <c r="R78" s="117">
        <f>SUM(L78)</f>
        <v>2.4389771781421186E-2</v>
      </c>
      <c r="S78" t="s">
        <v>426</v>
      </c>
      <c r="T78">
        <f>((1-$C$15)*L78)+$C$15*$AJ$34</f>
        <v>2.3003426182226436E-2</v>
      </c>
    </row>
    <row r="80" spans="9:20" x14ac:dyDescent="0.25">
      <c r="I80" s="70" t="s">
        <v>156</v>
      </c>
      <c r="J80" s="70" t="s">
        <v>161</v>
      </c>
      <c r="L80" s="114">
        <v>1</v>
      </c>
      <c r="M80" s="114">
        <v>2</v>
      </c>
      <c r="N80" s="115">
        <v>3</v>
      </c>
      <c r="O80" s="116">
        <v>4</v>
      </c>
      <c r="P80" s="116">
        <v>5</v>
      </c>
      <c r="Q80">
        <v>6</v>
      </c>
      <c r="R80" t="s">
        <v>163</v>
      </c>
      <c r="S80" s="116"/>
      <c r="T80" t="s">
        <v>145</v>
      </c>
    </row>
    <row r="81" spans="2:34" x14ac:dyDescent="0.25">
      <c r="K81" t="s">
        <v>272</v>
      </c>
      <c r="L81" t="s">
        <v>273</v>
      </c>
      <c r="T81" t="s">
        <v>283</v>
      </c>
    </row>
    <row r="82" spans="2:34" x14ac:dyDescent="0.25">
      <c r="I82" s="70">
        <v>1</v>
      </c>
      <c r="J82" s="78" t="str">
        <f>S73</f>
        <v>4,1,2,3,6,5</v>
      </c>
      <c r="K82" s="121">
        <v>0.45719385862447892</v>
      </c>
      <c r="L82" s="95">
        <v>0</v>
      </c>
      <c r="M82" s="95">
        <v>0</v>
      </c>
      <c r="N82" s="95">
        <v>0</v>
      </c>
      <c r="O82">
        <f>($AJ$34^$C$21*(1/Y30)^$C$22)/$D$29</f>
        <v>2.4389771781421186E-2</v>
      </c>
      <c r="P82" s="95">
        <v>0</v>
      </c>
      <c r="Q82" s="95">
        <v>0</v>
      </c>
      <c r="R82" s="117">
        <f>SUM(O82:P82)</f>
        <v>2.4389771781421186E-2</v>
      </c>
      <c r="S82" t="s">
        <v>444</v>
      </c>
      <c r="T82">
        <f>((1-$C$15)*O82)+$C$15*$AJ$34</f>
        <v>2.3003426182226436E-2</v>
      </c>
    </row>
    <row r="83" spans="2:34" x14ac:dyDescent="0.25">
      <c r="I83" s="70">
        <v>2</v>
      </c>
      <c r="J83" s="78" t="str">
        <f t="shared" ref="J83:J87" si="10">S74</f>
        <v>2,6,5,4,3,1</v>
      </c>
      <c r="K83" s="121">
        <v>8.6062888009561411E-2</v>
      </c>
      <c r="L83" s="95">
        <v>0</v>
      </c>
      <c r="M83" s="95">
        <f>($AJ$34^$C$21*(1/W26)^$C$22)/$D$29</f>
        <v>2.4389771781421186E-2</v>
      </c>
      <c r="N83" s="95">
        <v>0</v>
      </c>
      <c r="O83" s="95">
        <v>0</v>
      </c>
      <c r="P83" s="95">
        <v>0</v>
      </c>
      <c r="Q83" s="95">
        <v>0</v>
      </c>
      <c r="R83" s="117">
        <f>SUM(L83:N83)</f>
        <v>2.4389771781421186E-2</v>
      </c>
      <c r="S83" t="s">
        <v>428</v>
      </c>
      <c r="T83">
        <f>((1-$C$15)*M83)+$C$15*$AJ$34</f>
        <v>2.3003426182226436E-2</v>
      </c>
    </row>
    <row r="84" spans="2:34" x14ac:dyDescent="0.25">
      <c r="I84" s="70">
        <v>3</v>
      </c>
      <c r="J84" s="78" t="str">
        <f t="shared" si="10"/>
        <v>3,4,2,6,5,1</v>
      </c>
      <c r="K84" s="121">
        <v>0.14349434660767113</v>
      </c>
      <c r="L84" s="95">
        <v>0</v>
      </c>
      <c r="M84" s="95">
        <v>0</v>
      </c>
      <c r="N84" s="95">
        <f>($AJ$34^$C$21*(1/X26)^$C$22)/$D$29</f>
        <v>1.6259847854280789E-2</v>
      </c>
      <c r="O84" s="95">
        <v>0</v>
      </c>
      <c r="P84" s="95">
        <v>0</v>
      </c>
      <c r="Q84" s="95">
        <v>0</v>
      </c>
      <c r="R84" s="117">
        <f>SUM(L84:N84)</f>
        <v>1.6259847854280789E-2</v>
      </c>
      <c r="S84" t="s">
        <v>445</v>
      </c>
      <c r="T84">
        <f>((1-$C$15)*N84)+$C$15*$AJ$34</f>
        <v>1.568649464780008E-2</v>
      </c>
    </row>
    <row r="85" spans="2:34" x14ac:dyDescent="0.25">
      <c r="I85" s="70">
        <v>4</v>
      </c>
      <c r="J85" s="78" t="str">
        <f t="shared" si="10"/>
        <v>1,5,3,6,2,4</v>
      </c>
      <c r="K85" s="121">
        <v>4.9066388514792281E-2</v>
      </c>
      <c r="L85" s="96">
        <f>MAX($AJ$34, (1/V29)^$C$22)</f>
        <v>0.25</v>
      </c>
      <c r="M85" s="95">
        <v>0</v>
      </c>
      <c r="N85" s="95">
        <v>0</v>
      </c>
      <c r="O85" s="95">
        <v>0</v>
      </c>
      <c r="P85" s="95">
        <v>0</v>
      </c>
      <c r="Q85" s="95">
        <v>0</v>
      </c>
      <c r="R85" s="117">
        <f>SUM(L85)</f>
        <v>0.25</v>
      </c>
      <c r="S85" t="s">
        <v>446</v>
      </c>
      <c r="T85">
        <f>((1-$C$15)*L85)+$C$15*$AJ$34</f>
        <v>0.22605263157894737</v>
      </c>
    </row>
    <row r="86" spans="2:34" x14ac:dyDescent="0.25">
      <c r="I86" s="70">
        <v>5</v>
      </c>
      <c r="J86" s="78" t="str">
        <f t="shared" si="10"/>
        <v>6,5,3,4,2,1</v>
      </c>
      <c r="K86" s="199">
        <v>0.96952906872511824</v>
      </c>
      <c r="L86" s="95">
        <v>0</v>
      </c>
      <c r="M86" s="95">
        <v>0</v>
      </c>
      <c r="N86" s="95">
        <v>0</v>
      </c>
      <c r="O86" s="95">
        <v>0</v>
      </c>
      <c r="P86" s="95">
        <v>0</v>
      </c>
      <c r="Q86">
        <f>($AJ$34^$C$21*(1/AA26)^$C$22)/$D$29</f>
        <v>4.8779543562842372E-2</v>
      </c>
      <c r="R86" s="117">
        <f>SUM(L86:Q86)</f>
        <v>4.8779543562842372E-2</v>
      </c>
      <c r="S86" t="s">
        <v>447</v>
      </c>
      <c r="T86">
        <f>((1-$C$15)*Q86)+$C$15*$AJ$34</f>
        <v>4.4954220785505504E-2</v>
      </c>
    </row>
    <row r="87" spans="2:34" x14ac:dyDescent="0.25">
      <c r="I87">
        <v>6</v>
      </c>
      <c r="J87" s="78" t="str">
        <f t="shared" si="10"/>
        <v>5,6,4,3,2,1</v>
      </c>
      <c r="K87" s="199">
        <v>0.99857109897767882</v>
      </c>
      <c r="L87" s="95">
        <v>0</v>
      </c>
      <c r="M87" s="95">
        <v>0</v>
      </c>
      <c r="N87" s="95">
        <v>0</v>
      </c>
      <c r="O87" s="95">
        <v>0</v>
      </c>
      <c r="P87">
        <f>($AJ$34^$C$21*(1/Z26)^$C$22)/$D$29</f>
        <v>6.9685062232631954E-3</v>
      </c>
      <c r="Q87" s="95">
        <v>0</v>
      </c>
      <c r="R87" s="117">
        <f>SUM(L87:P87)</f>
        <v>6.9685062232631954E-3</v>
      </c>
      <c r="S87" t="s">
        <v>412</v>
      </c>
      <c r="T87">
        <f>((1-$C$15)*P87)+$C$15*$AJ$34</f>
        <v>7.3242871798842443E-3</v>
      </c>
    </row>
    <row r="89" spans="2:34" x14ac:dyDescent="0.25">
      <c r="B89" s="119" t="s">
        <v>236</v>
      </c>
      <c r="V89">
        <v>1</v>
      </c>
      <c r="W89">
        <v>2</v>
      </c>
      <c r="X89">
        <v>3</v>
      </c>
      <c r="Y89">
        <v>4</v>
      </c>
      <c r="Z89">
        <v>5</v>
      </c>
      <c r="AA89">
        <v>6</v>
      </c>
    </row>
    <row r="90" spans="2:34" x14ac:dyDescent="0.25">
      <c r="B90" s="101"/>
      <c r="C90" s="101"/>
      <c r="D90" s="101"/>
      <c r="U90" s="197">
        <v>1</v>
      </c>
      <c r="V90" s="4">
        <v>0</v>
      </c>
      <c r="W90" s="4">
        <v>2</v>
      </c>
      <c r="X90" s="4">
        <v>3</v>
      </c>
      <c r="Y90" s="4">
        <v>4</v>
      </c>
      <c r="Z90" s="4">
        <v>7</v>
      </c>
      <c r="AA90" s="42">
        <v>1</v>
      </c>
      <c r="AB90" s="96"/>
      <c r="AC90" t="s">
        <v>299</v>
      </c>
    </row>
    <row r="91" spans="2:34" x14ac:dyDescent="0.25">
      <c r="B91" s="101"/>
      <c r="C91" s="101"/>
      <c r="D91" s="101"/>
      <c r="U91" s="197">
        <v>2</v>
      </c>
      <c r="V91" s="91">
        <v>2</v>
      </c>
      <c r="W91" s="91">
        <v>0</v>
      </c>
      <c r="X91" s="91">
        <v>9</v>
      </c>
      <c r="Y91" s="91">
        <v>5</v>
      </c>
      <c r="Z91" s="91">
        <v>7</v>
      </c>
      <c r="AA91" s="91">
        <v>8</v>
      </c>
      <c r="AB91" s="96"/>
      <c r="AC91" t="s">
        <v>296</v>
      </c>
    </row>
    <row r="92" spans="2:34" x14ac:dyDescent="0.25">
      <c r="B92" s="101"/>
      <c r="C92" s="101"/>
      <c r="D92" s="101"/>
      <c r="U92" s="197">
        <v>3</v>
      </c>
      <c r="V92" s="42">
        <v>3</v>
      </c>
      <c r="W92" s="42">
        <v>9</v>
      </c>
      <c r="X92" s="42">
        <v>0</v>
      </c>
      <c r="Y92" s="42">
        <v>7</v>
      </c>
      <c r="Z92" s="42">
        <v>6</v>
      </c>
      <c r="AA92" s="42">
        <v>4</v>
      </c>
      <c r="AB92" s="96"/>
      <c r="AC92" t="s">
        <v>309</v>
      </c>
    </row>
    <row r="93" spans="2:34" x14ac:dyDescent="0.25">
      <c r="B93" s="101"/>
      <c r="C93" s="101"/>
      <c r="D93" s="101"/>
      <c r="U93" s="197">
        <v>4</v>
      </c>
      <c r="V93" s="91">
        <v>4</v>
      </c>
      <c r="W93" s="91">
        <v>5</v>
      </c>
      <c r="X93" s="91">
        <v>7</v>
      </c>
      <c r="Y93" s="91">
        <v>0</v>
      </c>
      <c r="Z93" s="91">
        <v>2</v>
      </c>
      <c r="AA93" s="91">
        <v>8</v>
      </c>
      <c r="AB93" s="96"/>
      <c r="AC93" t="s">
        <v>295</v>
      </c>
    </row>
    <row r="94" spans="2:34" x14ac:dyDescent="0.25">
      <c r="B94" s="101"/>
      <c r="C94" s="101"/>
      <c r="D94" s="101"/>
      <c r="U94" s="197">
        <v>5</v>
      </c>
      <c r="V94" s="42">
        <v>7</v>
      </c>
      <c r="W94" s="42">
        <v>7</v>
      </c>
      <c r="X94" s="42">
        <v>6</v>
      </c>
      <c r="Y94" s="42">
        <v>2</v>
      </c>
      <c r="Z94" s="42">
        <v>0</v>
      </c>
      <c r="AA94" s="42">
        <v>1</v>
      </c>
      <c r="AG94" s="38"/>
    </row>
    <row r="95" spans="2:34" x14ac:dyDescent="0.25">
      <c r="B95" s="101"/>
      <c r="C95" s="101"/>
      <c r="D95" s="101"/>
      <c r="U95" s="197">
        <v>6</v>
      </c>
      <c r="V95" s="91">
        <v>1</v>
      </c>
      <c r="W95" s="91">
        <v>8</v>
      </c>
      <c r="X95" s="91">
        <v>4</v>
      </c>
      <c r="Y95" s="91">
        <v>8</v>
      </c>
      <c r="Z95" s="91">
        <v>1</v>
      </c>
      <c r="AA95" s="91">
        <v>0</v>
      </c>
    </row>
    <row r="96" spans="2:34" x14ac:dyDescent="0.25">
      <c r="B96" s="101"/>
      <c r="C96" s="101"/>
      <c r="D96" s="101"/>
      <c r="V96" s="101"/>
      <c r="AG96" s="38"/>
      <c r="AH96" t="s">
        <v>285</v>
      </c>
    </row>
    <row r="97" spans="2:34" x14ac:dyDescent="0.25">
      <c r="B97" s="101"/>
      <c r="C97" s="101"/>
      <c r="D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G97" s="38">
        <f t="shared" ref="AG97:AG102" si="11">SUM(V97,X97,Z97,AB97,AD97)</f>
        <v>0</v>
      </c>
    </row>
    <row r="98" spans="2:34" x14ac:dyDescent="0.25"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G98" s="100">
        <f t="shared" si="11"/>
        <v>0</v>
      </c>
      <c r="AH98" t="e">
        <f>1/(C88*AG98)</f>
        <v>#DIV/0!</v>
      </c>
    </row>
    <row r="99" spans="2:34" x14ac:dyDescent="0.25">
      <c r="H99" t="s">
        <v>429</v>
      </c>
      <c r="I99" s="70" t="s">
        <v>156</v>
      </c>
      <c r="J99" s="70" t="s">
        <v>161</v>
      </c>
      <c r="L99" s="114">
        <v>1</v>
      </c>
      <c r="M99" s="114">
        <v>2</v>
      </c>
      <c r="N99" s="115">
        <v>3</v>
      </c>
      <c r="O99" s="116">
        <v>4</v>
      </c>
      <c r="P99" s="116">
        <v>5</v>
      </c>
      <c r="Q99" s="116">
        <v>6</v>
      </c>
      <c r="R99" t="s">
        <v>163</v>
      </c>
      <c r="S99" s="116"/>
      <c r="T99" t="s">
        <v>145</v>
      </c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G99" s="38">
        <f t="shared" si="11"/>
        <v>0</v>
      </c>
    </row>
    <row r="100" spans="2:34" x14ac:dyDescent="0.25">
      <c r="H100" t="s">
        <v>272</v>
      </c>
      <c r="K100" t="s">
        <v>272</v>
      </c>
      <c r="L100" t="s">
        <v>273</v>
      </c>
      <c r="T100" t="s">
        <v>283</v>
      </c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G100" s="38">
        <f t="shared" si="11"/>
        <v>0</v>
      </c>
    </row>
    <row r="101" spans="2:34" x14ac:dyDescent="0.25">
      <c r="H101">
        <f ca="1">RAND()</f>
        <v>0.39370405129565589</v>
      </c>
      <c r="I101" s="70">
        <v>1</v>
      </c>
      <c r="J101" s="78">
        <v>3</v>
      </c>
      <c r="K101" s="121">
        <v>0.63140953955294477</v>
      </c>
      <c r="L101" s="96" t="e">
        <f>MAX($AJ$34, (1/B70)^$C$22)</f>
        <v>#DIV/0!</v>
      </c>
      <c r="M101" s="96" t="e">
        <f>MAX($AJ$34, (1/C70)^$C$22)</f>
        <v>#DIV/0!</v>
      </c>
      <c r="N101" s="96" t="e">
        <f>MAX($AJ$34, (1/D70)^$C$22)</f>
        <v>#DIV/0!</v>
      </c>
      <c r="O101" s="95">
        <v>0</v>
      </c>
      <c r="P101" s="96" t="e">
        <f>MAX($AJ$34, (1/F70)^$C$22)</f>
        <v>#DIV/0!</v>
      </c>
      <c r="Q101" s="96" t="e">
        <f>MAX($AJ$34, (1/G70)^$C$22)</f>
        <v>#DIV/0!</v>
      </c>
      <c r="R101" s="117" t="e">
        <f>SUM(L101)</f>
        <v>#DIV/0!</v>
      </c>
      <c r="S101" t="s">
        <v>206</v>
      </c>
      <c r="T101" t="e">
        <f>((1-$C$15)*L101)+$C$15*$AJ$34</f>
        <v>#DIV/0!</v>
      </c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G101" s="38">
        <f t="shared" si="11"/>
        <v>0</v>
      </c>
    </row>
    <row r="102" spans="2:34" x14ac:dyDescent="0.25">
      <c r="H102">
        <f ca="1">RAND()</f>
        <v>9.0716302478255351E-4</v>
      </c>
      <c r="I102" s="70">
        <v>2</v>
      </c>
      <c r="J102" s="78">
        <v>2</v>
      </c>
      <c r="K102" s="121">
        <v>2.5461311620749161E-3</v>
      </c>
      <c r="L102">
        <f>($AJ$34^$C$21*(1/V91)^$C$22)/$D$29</f>
        <v>2.4389771781421186E-2</v>
      </c>
      <c r="M102" s="95">
        <v>0</v>
      </c>
      <c r="N102">
        <f>($AJ$34^$C$21*(1/X91)^$C$22)/$D$29</f>
        <v>5.4199492847602625E-3</v>
      </c>
      <c r="O102">
        <f>($AJ$34^$C$21*(1/Y91)^$C$22)/$D$29</f>
        <v>9.7559087125684736E-3</v>
      </c>
      <c r="P102">
        <f>($AJ$34^$C$21*(1/Z91)^$C$22)/$D$29</f>
        <v>6.9685062232631954E-3</v>
      </c>
      <c r="Q102">
        <f>($AJ$34^$C$21*(1/AA91)^$C$22)/$D$29</f>
        <v>6.0974429453552964E-3</v>
      </c>
      <c r="R102" s="117">
        <f>SUM(M102:Q102)</f>
        <v>2.8241807165947229E-2</v>
      </c>
      <c r="S102" t="s">
        <v>381</v>
      </c>
      <c r="T102">
        <f>((1-$C$15)*Q102)+$C$15*$AJ$34</f>
        <v>6.5403302297671355E-3</v>
      </c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G102" s="38">
        <f t="shared" si="11"/>
        <v>0</v>
      </c>
    </row>
    <row r="103" spans="2:34" x14ac:dyDescent="0.25">
      <c r="H103">
        <f ca="1">RAND()</f>
        <v>0.28248880415465105</v>
      </c>
      <c r="I103" s="70">
        <v>3</v>
      </c>
      <c r="J103" s="78">
        <v>1</v>
      </c>
      <c r="K103" s="121">
        <v>0.73801781125571153</v>
      </c>
      <c r="L103" s="96" t="e">
        <f>MAX($AJ$34, (1/B69)^$C$22)</f>
        <v>#DIV/0!</v>
      </c>
      <c r="M103" s="96" t="e">
        <f>MAX($AJ$34, (1/C69)^$C$22)</f>
        <v>#DIV/0!</v>
      </c>
      <c r="N103" s="95">
        <v>0</v>
      </c>
      <c r="O103" s="96" t="e">
        <f>MAX($AJ$34, (1/E69)^$C$22)</f>
        <v>#DIV/0!</v>
      </c>
      <c r="P103" s="96" t="e">
        <f>MAX($AJ$34, (1/F69)^$C$22)</f>
        <v>#DIV/0!</v>
      </c>
      <c r="Q103" s="96" t="e">
        <f>MAX($AJ$34, (1/G69)^$C$22)</f>
        <v>#DIV/0!</v>
      </c>
      <c r="R103" s="117" t="e">
        <f>SUM(L103:O103)</f>
        <v>#DIV/0!</v>
      </c>
      <c r="S103" t="s">
        <v>190</v>
      </c>
      <c r="T103" t="e">
        <f>((1-$C$15)*O103)+$C$15*$AJ$34</f>
        <v>#DIV/0!</v>
      </c>
    </row>
    <row r="104" spans="2:34" x14ac:dyDescent="0.25">
      <c r="H104">
        <f t="shared" ref="H104:H105" ca="1" si="12">RAND()</f>
        <v>0.55623005888811372</v>
      </c>
      <c r="I104" s="70">
        <v>4</v>
      </c>
      <c r="J104" s="78">
        <v>4</v>
      </c>
      <c r="K104" s="121">
        <v>0.30540935533127045</v>
      </c>
      <c r="L104" s="95">
        <v>0</v>
      </c>
      <c r="M104" s="96">
        <f>MAX($AJ$34, (1/W90)^$C$22)</f>
        <v>0.5</v>
      </c>
      <c r="N104" s="96">
        <f>MAX($AJ$34, (1/X90)^$C$22)</f>
        <v>0.33333333333333331</v>
      </c>
      <c r="O104" s="96">
        <f>MAX($AJ$34, (1/Y90)^$C$22)</f>
        <v>0.25</v>
      </c>
      <c r="P104" s="96">
        <f>MAX($AJ$34, (1/Z90)^$C$22)</f>
        <v>0.14285714285714285</v>
      </c>
      <c r="Q104" s="96">
        <f>MAX($AJ$34, (1/AA90)^$C$22)</f>
        <v>1</v>
      </c>
      <c r="R104" s="117">
        <f>SUM(M104:N104)</f>
        <v>0.83333333333333326</v>
      </c>
      <c r="S104" t="s">
        <v>187</v>
      </c>
      <c r="T104">
        <f>((1-$C$15)*P104)+$C$15*$AJ$34</f>
        <v>0.12962406015037592</v>
      </c>
    </row>
    <row r="105" spans="2:34" x14ac:dyDescent="0.25">
      <c r="H105">
        <f t="shared" ca="1" si="12"/>
        <v>0.85640172570272977</v>
      </c>
      <c r="I105" s="70">
        <v>5</v>
      </c>
      <c r="J105" s="78">
        <v>5</v>
      </c>
      <c r="K105" s="121">
        <v>0.84562053147399674</v>
      </c>
      <c r="L105">
        <f>($AJ$34^$C$21*(1/V95)^$C$22)/$D$29</f>
        <v>4.8779543562842372E-2</v>
      </c>
      <c r="M105">
        <f>($AJ$34^$C$21*(1/W95)^$C$22)/$D$29</f>
        <v>6.0974429453552964E-3</v>
      </c>
      <c r="N105">
        <f>($AJ$34^$C$21*(1/X95)^$C$22)/$D$29</f>
        <v>1.2194885890710593E-2</v>
      </c>
      <c r="O105">
        <f>($AJ$34^$C$21*(1/Y95)^$C$22)/$D$29</f>
        <v>6.0974429453552964E-3</v>
      </c>
      <c r="P105">
        <f>($AJ$34^$C$21*(1/Z95)^$C$22)/$D$29</f>
        <v>4.8779543562842372E-2</v>
      </c>
      <c r="Q105" s="95">
        <v>0</v>
      </c>
      <c r="R105" s="117">
        <f>SUM(L105:P105)</f>
        <v>0.12194885890710594</v>
      </c>
      <c r="S105" t="s">
        <v>384</v>
      </c>
      <c r="T105">
        <f>((1-$C$15)*P105)+$C$15*$AJ$34</f>
        <v>4.4954220785505504E-2</v>
      </c>
      <c r="V105" s="100" t="s">
        <v>183</v>
      </c>
    </row>
    <row r="106" spans="2:34" x14ac:dyDescent="0.25">
      <c r="H106">
        <f ca="1">RAND()</f>
        <v>0.98152415905479951</v>
      </c>
      <c r="I106" s="70">
        <v>6</v>
      </c>
      <c r="J106" s="69">
        <v>6</v>
      </c>
      <c r="K106" s="200">
        <v>0.11459877412759667</v>
      </c>
      <c r="L106">
        <f>($AJ$34^$C$21*(1/V94)^$C$22)/$D$29</f>
        <v>6.9685062232631954E-3</v>
      </c>
      <c r="M106">
        <f>($AJ$34^$C$21*(1/W94)^$C$22)/$D$29</f>
        <v>6.9685062232631954E-3</v>
      </c>
      <c r="N106">
        <f>($AJ$34^$C$21*(1/X94)^$C$22)/$D$29</f>
        <v>8.1299239271403947E-3</v>
      </c>
      <c r="O106">
        <f>($AJ$34^$C$21*(1/Y94)^$C$22)/$D$29</f>
        <v>2.4389771781421186E-2</v>
      </c>
      <c r="P106" s="95">
        <v>0</v>
      </c>
      <c r="Q106">
        <f>($AJ$34^$C$21*(1/AA94)^$C$22)/$D$29</f>
        <v>4.8779543562842372E-2</v>
      </c>
      <c r="R106" s="117">
        <f>SUM(L106:Q106)</f>
        <v>9.5236251717930348E-2</v>
      </c>
      <c r="S106" t="s">
        <v>383</v>
      </c>
      <c r="T106">
        <f>((1-$C$15)*Q106)+$C$15*$AJ$34</f>
        <v>4.4954220785505504E-2</v>
      </c>
      <c r="V106" t="s">
        <v>156</v>
      </c>
      <c r="W106" t="s">
        <v>184</v>
      </c>
      <c r="X106" t="s">
        <v>237</v>
      </c>
    </row>
    <row r="107" spans="2:34" x14ac:dyDescent="0.25">
      <c r="V107" s="95">
        <v>1</v>
      </c>
      <c r="W107" s="95" t="str">
        <f t="shared" ref="W107:W112" si="13">S146</f>
        <v>4,1,2,3,6,5,4</v>
      </c>
      <c r="X107" s="95">
        <f>V93+W90+X91+AA92+Z95+Y94</f>
        <v>22</v>
      </c>
    </row>
    <row r="108" spans="2:34" x14ac:dyDescent="0.25">
      <c r="I108" s="70" t="s">
        <v>156</v>
      </c>
      <c r="J108" s="70" t="s">
        <v>161</v>
      </c>
      <c r="L108" s="114">
        <v>1</v>
      </c>
      <c r="M108" s="114">
        <v>2</v>
      </c>
      <c r="N108" s="115">
        <v>3</v>
      </c>
      <c r="O108" s="116">
        <v>4</v>
      </c>
      <c r="P108" s="116">
        <v>5</v>
      </c>
      <c r="Q108">
        <v>6</v>
      </c>
      <c r="R108" t="s">
        <v>163</v>
      </c>
      <c r="S108" s="116"/>
      <c r="T108" t="s">
        <v>145</v>
      </c>
      <c r="V108" s="96">
        <v>2</v>
      </c>
      <c r="W108" s="96" t="str">
        <f t="shared" si="13"/>
        <v>2,6,5,4,3,1,2</v>
      </c>
      <c r="X108" s="96">
        <f>AA91+Z95+Y94+X93+V92+W90</f>
        <v>23</v>
      </c>
    </row>
    <row r="109" spans="2:34" x14ac:dyDescent="0.25">
      <c r="G109" t="s">
        <v>449</v>
      </c>
      <c r="K109" t="s">
        <v>272</v>
      </c>
      <c r="L109" t="s">
        <v>273</v>
      </c>
      <c r="T109" t="s">
        <v>283</v>
      </c>
      <c r="V109" s="96">
        <v>3</v>
      </c>
      <c r="W109" s="96" t="str">
        <f t="shared" si="13"/>
        <v>3,4,2,6,5,1,3</v>
      </c>
      <c r="X109" s="96">
        <f>Y92+W93+AA91+Z95+V94+X90</f>
        <v>31</v>
      </c>
    </row>
    <row r="110" spans="2:34" x14ac:dyDescent="0.25">
      <c r="I110" s="70">
        <v>1</v>
      </c>
      <c r="J110" s="78" t="str">
        <f>S101</f>
        <v>4,1</v>
      </c>
      <c r="K110" s="98">
        <v>0.54250867877908615</v>
      </c>
      <c r="L110" s="95">
        <v>0</v>
      </c>
      <c r="M110" s="96">
        <f>MAX($AJ$34, (1/W90)^$C$22)</f>
        <v>0.5</v>
      </c>
      <c r="N110" s="96">
        <f>MAX($AJ$34, (1/X90)^$C$22)</f>
        <v>0.33333333333333331</v>
      </c>
      <c r="O110" s="95">
        <v>0</v>
      </c>
      <c r="P110" s="96">
        <f>MAX($AJ$34, (1/Z90)^$C$22)</f>
        <v>0.14285714285714285</v>
      </c>
      <c r="Q110" s="96">
        <f>MAX($AJ$34, (1/AA90)^$C$22)</f>
        <v>1</v>
      </c>
      <c r="R110" s="117">
        <f>SUM(M110)</f>
        <v>0.5</v>
      </c>
      <c r="S110" t="s">
        <v>245</v>
      </c>
      <c r="T110">
        <f>((1-$C$15)*M110)+$C$15*$AJ$34</f>
        <v>0.45105263157894737</v>
      </c>
      <c r="V110" s="96">
        <v>4</v>
      </c>
      <c r="W110" s="96" t="str">
        <f t="shared" si="13"/>
        <v>1,5,3,6,2,4,1</v>
      </c>
      <c r="X110" s="96">
        <f>Z90+X94+AA92+W95+Y91+V93</f>
        <v>34</v>
      </c>
    </row>
    <row r="111" spans="2:34" x14ac:dyDescent="0.25">
      <c r="I111" s="70">
        <v>2</v>
      </c>
      <c r="J111" s="78" t="str">
        <f t="shared" ref="J111:J115" si="14">S102</f>
        <v>2,6</v>
      </c>
      <c r="K111" s="120">
        <v>0.90001917250058516</v>
      </c>
      <c r="L111">
        <f>($AJ$34^$C$21*(1/V95)^$C$22)/$D$29</f>
        <v>4.8779543562842372E-2</v>
      </c>
      <c r="M111" s="95">
        <v>0</v>
      </c>
      <c r="N111">
        <f>($AJ$34^$C$21*(1/X95)^$C$22)/$D$29</f>
        <v>1.2194885890710593E-2</v>
      </c>
      <c r="O111">
        <f>($AJ$34^$C$21*(1/Y95)^$C$22)/$D$29</f>
        <v>6.0974429453552964E-3</v>
      </c>
      <c r="P111">
        <f>($AJ$34^$C$21*(1/Z95)^$C$22)/$D$29</f>
        <v>4.8779543562842372E-2</v>
      </c>
      <c r="Q111" s="95">
        <v>0</v>
      </c>
      <c r="R111" s="117">
        <f>SUM(L111:P111)</f>
        <v>0.11585141596175064</v>
      </c>
      <c r="S111" t="s">
        <v>386</v>
      </c>
      <c r="T111">
        <f>((1-$C$15)*P111)+$C$15*$AJ$34</f>
        <v>4.4954220785505504E-2</v>
      </c>
      <c r="V111" s="95">
        <v>5</v>
      </c>
      <c r="W111" s="95" t="str">
        <f t="shared" si="13"/>
        <v>6,5,3,4,2,1,6</v>
      </c>
      <c r="X111" s="95">
        <f>Z95+X94+Y92+W93+V91+AA90</f>
        <v>22</v>
      </c>
    </row>
    <row r="112" spans="2:34" x14ac:dyDescent="0.25">
      <c r="I112" s="70">
        <v>3</v>
      </c>
      <c r="J112" s="78" t="str">
        <f t="shared" si="14"/>
        <v>3,4</v>
      </c>
      <c r="K112" s="98">
        <v>0.64759321798158498</v>
      </c>
      <c r="L112" s="96">
        <f>MAX($AJ$34, (1/V93)^$C$22)</f>
        <v>0.25</v>
      </c>
      <c r="M112" s="96">
        <f>MAX($AJ$34, (1/W93)^$C$22)</f>
        <v>0.2</v>
      </c>
      <c r="N112" s="95">
        <v>0</v>
      </c>
      <c r="O112" s="95">
        <v>0</v>
      </c>
      <c r="P112" s="96">
        <f>MAX($AJ$34, (1/Z93)^$C$22)</f>
        <v>0.5</v>
      </c>
      <c r="Q112" s="96">
        <f>MAX($AJ$34, (1/AA93)^$C$22)</f>
        <v>0.125</v>
      </c>
      <c r="R112" s="117">
        <f>SUM(L112:M112)</f>
        <v>0.45</v>
      </c>
      <c r="S112" t="s">
        <v>430</v>
      </c>
      <c r="T112">
        <f>((1-$C$15)*M112)+$C$15*$AJ$34</f>
        <v>0.18105263157894738</v>
      </c>
      <c r="V112" s="96">
        <v>6</v>
      </c>
      <c r="W112" s="96" t="str">
        <f t="shared" si="13"/>
        <v>5,6,4,3,2,1,5</v>
      </c>
      <c r="X112" s="96">
        <f>AA94+Y95+X93+W92+V91+Z90</f>
        <v>34</v>
      </c>
    </row>
    <row r="113" spans="9:20" x14ac:dyDescent="0.25">
      <c r="I113" s="70">
        <v>4</v>
      </c>
      <c r="J113" s="78" t="str">
        <f t="shared" si="14"/>
        <v>1,5</v>
      </c>
      <c r="K113" s="98">
        <v>0.47584641798220539</v>
      </c>
      <c r="L113" s="95">
        <v>0</v>
      </c>
      <c r="M113" s="96">
        <f>MAX($AJ$34, (1/W94)^$C$22)</f>
        <v>0.14285714285714285</v>
      </c>
      <c r="N113" s="96">
        <f>MAX($AJ$34, (1/X94)^$C$22)</f>
        <v>0.16666666666666666</v>
      </c>
      <c r="O113" s="96">
        <f>MAX($AJ$34, (1/Y94)^$C$22)</f>
        <v>0.5</v>
      </c>
      <c r="P113" s="95">
        <v>0</v>
      </c>
      <c r="Q113" s="96">
        <f>MAX($AJ$34, (1/AA94)^$C$22)</f>
        <v>1</v>
      </c>
      <c r="R113" s="117">
        <f>SUM(M113:N113)</f>
        <v>0.30952380952380953</v>
      </c>
      <c r="S113" t="s">
        <v>431</v>
      </c>
      <c r="T113">
        <f>((1-$C$15)*N113)+$C$15*$AJ$34</f>
        <v>0.15105263157894736</v>
      </c>
    </row>
    <row r="114" spans="9:20" x14ac:dyDescent="0.25">
      <c r="I114" s="70">
        <v>5</v>
      </c>
      <c r="J114" s="78" t="str">
        <f t="shared" si="14"/>
        <v>6,5</v>
      </c>
      <c r="K114" s="98">
        <v>0.61213991183241656</v>
      </c>
      <c r="L114" s="96">
        <f>MAX($AJ$34, (1/V94)^$C$22)</f>
        <v>0.14285714285714285</v>
      </c>
      <c r="M114" s="96">
        <f>MAX($AJ$34, (1/W94)^$C$22)</f>
        <v>0.14285714285714285</v>
      </c>
      <c r="N114" s="96">
        <f>MAX($AJ$34, (1/X94)^$C$22)</f>
        <v>0.16666666666666666</v>
      </c>
      <c r="O114" s="96">
        <f>MAX($AJ$34, (1/Y94)^$C$22)</f>
        <v>0.5</v>
      </c>
      <c r="P114" s="95">
        <v>0</v>
      </c>
      <c r="Q114" s="95">
        <v>0</v>
      </c>
      <c r="R114" s="117">
        <f>SUM(L114:N114)</f>
        <v>0.45238095238095233</v>
      </c>
      <c r="S114" t="s">
        <v>432</v>
      </c>
      <c r="T114">
        <f>((1-$C$15)*N114)+$C$15*$AJ$34</f>
        <v>0.15105263157894736</v>
      </c>
    </row>
    <row r="115" spans="9:20" x14ac:dyDescent="0.25">
      <c r="I115">
        <v>6</v>
      </c>
      <c r="J115" s="78" t="str">
        <f t="shared" si="14"/>
        <v>5,6</v>
      </c>
      <c r="K115" s="199">
        <v>0.97110679167377434</v>
      </c>
      <c r="L115">
        <f>($AJ$34^$C$21*(1/V95)^$C$22)/$D$29</f>
        <v>4.8779543562842372E-2</v>
      </c>
      <c r="M115">
        <f>($AJ$34^$C$21*(1/W95)^$C$22)/$D$29</f>
        <v>6.0974429453552964E-3</v>
      </c>
      <c r="N115">
        <f>($AJ$34^$C$21*(1/X95)^$C$22)/$D$29</f>
        <v>1.2194885890710593E-2</v>
      </c>
      <c r="O115">
        <f>($AJ$34^$C$21*(1/Y95)^$C$22)/$D$29</f>
        <v>6.0974429453552964E-3</v>
      </c>
      <c r="P115" s="95">
        <v>0</v>
      </c>
      <c r="Q115" s="95">
        <v>0</v>
      </c>
      <c r="R115" s="117">
        <f>SUM(L115:O115)</f>
        <v>7.3169315344263561E-2</v>
      </c>
      <c r="S115" t="s">
        <v>388</v>
      </c>
      <c r="T115">
        <f>((1-$C$15)*O115)+$C$15*$AJ$34</f>
        <v>6.5403302297671355E-3</v>
      </c>
    </row>
    <row r="117" spans="9:20" x14ac:dyDescent="0.25">
      <c r="I117" s="70" t="s">
        <v>156</v>
      </c>
      <c r="J117" s="70" t="s">
        <v>161</v>
      </c>
      <c r="L117" s="114">
        <v>1</v>
      </c>
      <c r="M117" s="114">
        <v>2</v>
      </c>
      <c r="N117" s="115">
        <v>3</v>
      </c>
      <c r="O117" s="116">
        <v>4</v>
      </c>
      <c r="P117" s="116">
        <v>5</v>
      </c>
      <c r="Q117">
        <v>6</v>
      </c>
      <c r="R117" t="s">
        <v>163</v>
      </c>
      <c r="S117" s="116"/>
      <c r="T117" t="s">
        <v>145</v>
      </c>
    </row>
    <row r="118" spans="9:20" x14ac:dyDescent="0.25">
      <c r="K118" t="s">
        <v>272</v>
      </c>
      <c r="L118" t="s">
        <v>273</v>
      </c>
      <c r="T118" t="s">
        <v>283</v>
      </c>
    </row>
    <row r="119" spans="9:20" x14ac:dyDescent="0.25">
      <c r="I119" s="70">
        <v>1</v>
      </c>
      <c r="J119" s="78" t="str">
        <f>S110</f>
        <v>4,1,2</v>
      </c>
      <c r="K119" s="121">
        <v>0.13645152675083483</v>
      </c>
      <c r="L119" s="95">
        <v>0</v>
      </c>
      <c r="M119" s="95">
        <v>0</v>
      </c>
      <c r="N119" s="96">
        <f>MAX($AJ$34, (1/X91)^$C$22)</f>
        <v>0.1111111111111111</v>
      </c>
      <c r="O119" s="95">
        <v>0</v>
      </c>
      <c r="P119" s="96">
        <f>MAX($AJ$34, (1/Z91)^$C$22)</f>
        <v>0.14285714285714285</v>
      </c>
      <c r="Q119" s="96">
        <f>MAX($AJ$34, (1/AA91)^$C$22)</f>
        <v>0.125</v>
      </c>
      <c r="R119" s="117">
        <f>SUM(N119)</f>
        <v>0.1111111111111111</v>
      </c>
      <c r="S119" t="s">
        <v>350</v>
      </c>
      <c r="T119">
        <f>((1-$C$15)*N119)+$C$15*$AJ$34</f>
        <v>0.10105263157894737</v>
      </c>
    </row>
    <row r="120" spans="9:20" x14ac:dyDescent="0.25">
      <c r="I120" s="70">
        <v>2</v>
      </c>
      <c r="J120" s="78" t="str">
        <f t="shared" ref="J120:J124" si="15">S111</f>
        <v>2,6,5</v>
      </c>
      <c r="K120" s="121">
        <v>0.35976502568551882</v>
      </c>
      <c r="L120">
        <f>($AJ$34^$C$21*(1/V94)^$C$22)/$D$29</f>
        <v>6.9685062232631954E-3</v>
      </c>
      <c r="M120" s="95">
        <v>0</v>
      </c>
      <c r="N120">
        <f>($AJ$34^$C$21*(1/X94)^$C$22)/$D$29</f>
        <v>8.1299239271403947E-3</v>
      </c>
      <c r="O120">
        <f>($AJ$34^$C$21*(1/Y94)^$C$22)/$D$29</f>
        <v>2.4389771781421186E-2</v>
      </c>
      <c r="P120" s="95">
        <v>0</v>
      </c>
      <c r="Q120" s="95">
        <v>0</v>
      </c>
      <c r="R120" s="117">
        <f>SUM(L120:O120)</f>
        <v>3.9488201931824778E-2</v>
      </c>
      <c r="S120" t="s">
        <v>421</v>
      </c>
      <c r="T120">
        <f>((1-$C$15)*O120)+$C$15*$AJ$34</f>
        <v>2.3003426182226436E-2</v>
      </c>
    </row>
    <row r="121" spans="9:20" x14ac:dyDescent="0.25">
      <c r="I121" s="70">
        <v>3</v>
      </c>
      <c r="J121" s="78" t="str">
        <f t="shared" si="15"/>
        <v>3,4,2</v>
      </c>
      <c r="K121" s="120">
        <v>0.97975278404497224</v>
      </c>
      <c r="L121">
        <f>($AJ$34^$C$21*(1/V91)^$C$22)/$D$29</f>
        <v>2.4389771781421186E-2</v>
      </c>
      <c r="M121" s="95">
        <v>0</v>
      </c>
      <c r="N121" s="95">
        <v>0</v>
      </c>
      <c r="O121" s="95">
        <v>0</v>
      </c>
      <c r="P121">
        <f>($AJ$34^$C$21*(1/Z91)^$C$22)/$D$29</f>
        <v>6.9685062232631954E-3</v>
      </c>
      <c r="Q121">
        <f>($AJ$34^$C$21*(1/AA91)^$C$22)/$D$29</f>
        <v>6.0974429453552964E-3</v>
      </c>
      <c r="R121" s="117">
        <f>SUM(L121:Q121)</f>
        <v>3.7455720950039677E-2</v>
      </c>
      <c r="S121" t="s">
        <v>433</v>
      </c>
      <c r="T121">
        <f>((1-$C$15)*Q121)+$C$15*$AJ$34</f>
        <v>6.5403302297671355E-3</v>
      </c>
    </row>
    <row r="122" spans="9:20" x14ac:dyDescent="0.25">
      <c r="I122" s="70">
        <v>4</v>
      </c>
      <c r="J122" s="78" t="str">
        <f t="shared" si="15"/>
        <v>1,5,3</v>
      </c>
      <c r="K122" s="121">
        <v>0.65757729000573872</v>
      </c>
      <c r="L122" s="95">
        <v>0</v>
      </c>
      <c r="M122" s="96">
        <f>MAX($AJ$34, (1/W92)^$C$22)</f>
        <v>0.1111111111111111</v>
      </c>
      <c r="N122" s="95">
        <v>0</v>
      </c>
      <c r="O122" s="96">
        <f>MAX($AJ$34, (1/Y92)^$C$22)</f>
        <v>0.14285714285714285</v>
      </c>
      <c r="P122" s="95">
        <v>0</v>
      </c>
      <c r="Q122" s="96">
        <f>MAX($AJ$34, (1/AA92)^$C$22)</f>
        <v>0.25</v>
      </c>
      <c r="R122" s="117">
        <f>SUM(M122:Q122)</f>
        <v>0.50396825396825395</v>
      </c>
      <c r="S122" t="s">
        <v>435</v>
      </c>
      <c r="T122">
        <f>((1-$C$15)*Q122)+$C$15*$AJ$34</f>
        <v>0.22605263157894737</v>
      </c>
    </row>
    <row r="123" spans="9:20" x14ac:dyDescent="0.25">
      <c r="I123" s="70">
        <v>5</v>
      </c>
      <c r="J123" s="78" t="str">
        <f t="shared" si="15"/>
        <v>6,5,3</v>
      </c>
      <c r="K123" s="120">
        <v>0.9967241256765893</v>
      </c>
      <c r="L123">
        <f>($AJ$34^$C$21*(1/V92)^$C$22)/$D$29</f>
        <v>1.6259847854280789E-2</v>
      </c>
      <c r="M123">
        <f>($AJ$34^$C$21*(1/W92)^$C$22)/$D$29</f>
        <v>5.4199492847602625E-3</v>
      </c>
      <c r="N123" s="95">
        <v>0</v>
      </c>
      <c r="O123">
        <f>($AJ$34^$C$21*(1/Y92)^$C$22)/$D$29</f>
        <v>6.9685062232631954E-3</v>
      </c>
      <c r="P123" s="95">
        <v>0</v>
      </c>
      <c r="Q123" s="95">
        <v>0</v>
      </c>
      <c r="R123" s="117">
        <f>SUM(L123:O123)</f>
        <v>2.8648303362304246E-2</v>
      </c>
      <c r="S123" t="s">
        <v>434</v>
      </c>
      <c r="T123">
        <f>((1-$C$15)*O123)+$C$15*$AJ$34</f>
        <v>7.3242871798842443E-3</v>
      </c>
    </row>
    <row r="124" spans="9:20" x14ac:dyDescent="0.25">
      <c r="I124">
        <v>6</v>
      </c>
      <c r="J124" s="78" t="str">
        <f t="shared" si="15"/>
        <v>5,6,4</v>
      </c>
      <c r="K124" s="190">
        <v>5.2684343185028237E-2</v>
      </c>
      <c r="L124">
        <f>($AJ$34^$C$21*(1/V93)^$C$22)/$D$29</f>
        <v>1.2194885890710593E-2</v>
      </c>
      <c r="M124">
        <f>($AJ$34^$C$21*(1/W93)^$C$22)/$D$29</f>
        <v>9.7559087125684736E-3</v>
      </c>
      <c r="N124">
        <f>($AJ$34^$C$21*(1/X93)^$C$22)/$D$29</f>
        <v>6.9685062232631954E-3</v>
      </c>
      <c r="O124" s="95">
        <v>0</v>
      </c>
      <c r="P124" s="95">
        <v>0</v>
      </c>
      <c r="Q124" s="95">
        <v>0</v>
      </c>
      <c r="R124" s="117">
        <f>SUM(L124:N124)</f>
        <v>2.8919300826542264E-2</v>
      </c>
      <c r="S124" t="s">
        <v>394</v>
      </c>
      <c r="T124">
        <f>((1-$C$15)*N124)+$C$15*$AJ$34</f>
        <v>7.3242871798842443E-3</v>
      </c>
    </row>
    <row r="125" spans="9:20" x14ac:dyDescent="0.25">
      <c r="J125" s="69"/>
      <c r="K125" s="190"/>
      <c r="O125" s="196"/>
      <c r="P125" s="196"/>
      <c r="Q125" s="196"/>
      <c r="R125" s="101"/>
    </row>
    <row r="126" spans="9:20" x14ac:dyDescent="0.25">
      <c r="I126" s="70" t="s">
        <v>156</v>
      </c>
      <c r="J126" s="70" t="s">
        <v>161</v>
      </c>
      <c r="L126" s="114">
        <v>1</v>
      </c>
      <c r="M126" s="114">
        <v>2</v>
      </c>
      <c r="N126" s="115">
        <v>3</v>
      </c>
      <c r="O126" s="116">
        <v>4</v>
      </c>
      <c r="P126" s="116">
        <v>5</v>
      </c>
      <c r="Q126">
        <v>6</v>
      </c>
      <c r="R126" t="s">
        <v>163</v>
      </c>
      <c r="S126" s="116"/>
      <c r="T126" t="s">
        <v>145</v>
      </c>
    </row>
    <row r="127" spans="9:20" x14ac:dyDescent="0.25">
      <c r="K127" t="s">
        <v>272</v>
      </c>
      <c r="L127" t="s">
        <v>273</v>
      </c>
      <c r="T127" t="s">
        <v>283</v>
      </c>
    </row>
    <row r="128" spans="9:20" x14ac:dyDescent="0.25">
      <c r="I128" s="70">
        <v>1</v>
      </c>
      <c r="J128" s="78" t="str">
        <f>S119</f>
        <v>4,1,2,3</v>
      </c>
      <c r="K128" s="121">
        <v>0.51163292880686373</v>
      </c>
      <c r="L128" s="95">
        <v>0</v>
      </c>
      <c r="M128" s="95">
        <v>0</v>
      </c>
      <c r="N128" s="95">
        <v>0</v>
      </c>
      <c r="O128" s="95">
        <v>0</v>
      </c>
      <c r="P128" s="96">
        <f>MAX($AJ$34, (1/Z92)^$C$22)</f>
        <v>0.16666666666666666</v>
      </c>
      <c r="Q128" s="96">
        <f>MAX($AJ$34, (1/AA92)^$C$22)</f>
        <v>0.25</v>
      </c>
      <c r="R128" s="117">
        <f>SUM(P128:Q128)</f>
        <v>0.41666666666666663</v>
      </c>
      <c r="S128" t="s">
        <v>436</v>
      </c>
      <c r="T128">
        <f>((1-$C$15)*Q128)+$C$15*$AJ$34</f>
        <v>0.22605263157894737</v>
      </c>
    </row>
    <row r="129" spans="9:20" x14ac:dyDescent="0.25">
      <c r="I129" s="70">
        <v>2</v>
      </c>
      <c r="J129" s="78" t="str">
        <f t="shared" ref="J129:J133" si="16">S120</f>
        <v>2,6,5,4</v>
      </c>
      <c r="K129" s="121">
        <v>0.32274218926044629</v>
      </c>
      <c r="L129">
        <f>($AJ$34^$C$21*(1/V93)^$C$22)/$D$29</f>
        <v>1.2194885890710593E-2</v>
      </c>
      <c r="M129" s="95">
        <v>0</v>
      </c>
      <c r="N129">
        <f>($AJ$34^$C$21*(1/X93)^$C$22)/$D$29</f>
        <v>6.9685062232631954E-3</v>
      </c>
      <c r="O129" s="95">
        <v>0</v>
      </c>
      <c r="P129" s="95">
        <v>0</v>
      </c>
      <c r="Q129" s="95">
        <v>0</v>
      </c>
      <c r="R129" s="117">
        <f>SUM(L129:N129)</f>
        <v>1.916339211397379E-2</v>
      </c>
      <c r="S129" t="s">
        <v>423</v>
      </c>
      <c r="T129">
        <f>((1-$C$15)*N129)+$C$15*$AJ$34</f>
        <v>7.3242871798842443E-3</v>
      </c>
    </row>
    <row r="130" spans="9:20" x14ac:dyDescent="0.25">
      <c r="I130" s="70">
        <v>3</v>
      </c>
      <c r="J130" s="78" t="str">
        <f t="shared" si="16"/>
        <v>3,4,2,6</v>
      </c>
      <c r="K130" s="121">
        <v>0.42535815113032327</v>
      </c>
      <c r="L130">
        <f>($AJ$34^$C$21*(1/V95)^$C$22)/$D$29</f>
        <v>4.8779543562842372E-2</v>
      </c>
      <c r="M130" s="95">
        <v>0</v>
      </c>
      <c r="N130" s="95">
        <v>0</v>
      </c>
      <c r="O130" s="95">
        <v>0</v>
      </c>
      <c r="P130">
        <f>($AJ$34^$C$21*(1/Z95)^$C$22)/$D$29</f>
        <v>4.8779543562842372E-2</v>
      </c>
      <c r="Q130" s="95">
        <v>0</v>
      </c>
      <c r="R130" s="117">
        <f>SUM(L130:P130)</f>
        <v>9.7559087125684743E-2</v>
      </c>
      <c r="S130" t="s">
        <v>437</v>
      </c>
      <c r="T130">
        <f>((1-$C$15)*P130)+$C$15*$AJ$34</f>
        <v>4.4954220785505504E-2</v>
      </c>
    </row>
    <row r="131" spans="9:20" x14ac:dyDescent="0.25">
      <c r="I131" s="70">
        <v>4</v>
      </c>
      <c r="J131" s="78" t="str">
        <f t="shared" si="16"/>
        <v>1,5,3,6</v>
      </c>
      <c r="K131" s="121">
        <v>0.21702033442271296</v>
      </c>
      <c r="L131" s="95">
        <v>0</v>
      </c>
      <c r="M131" s="96">
        <f>MAX($AJ$34, (1/W95)^$C$22)</f>
        <v>0.125</v>
      </c>
      <c r="N131" s="95">
        <v>0</v>
      </c>
      <c r="O131" s="96">
        <f>MAX($AJ$34, (1/Y95)^$C$22)</f>
        <v>0.125</v>
      </c>
      <c r="P131" s="95">
        <v>0</v>
      </c>
      <c r="Q131" s="95">
        <v>0</v>
      </c>
      <c r="R131" s="117">
        <f>SUM(M131)</f>
        <v>0.125</v>
      </c>
      <c r="S131" t="s">
        <v>438</v>
      </c>
      <c r="T131">
        <f>((1-$C$15)*M131)+$C$15*$AJ$34</f>
        <v>0.11355263157894738</v>
      </c>
    </row>
    <row r="132" spans="9:20" x14ac:dyDescent="0.25">
      <c r="I132" s="70">
        <v>5</v>
      </c>
      <c r="J132" s="78" t="str">
        <f t="shared" si="16"/>
        <v>6,5,3,4</v>
      </c>
      <c r="K132" s="121">
        <v>8.3180018657676214E-2</v>
      </c>
      <c r="L132">
        <f>($AJ$34^$C$21*(1/V93)^$C$22)/$D$29</f>
        <v>1.2194885890710593E-2</v>
      </c>
      <c r="M132">
        <f>($AJ$34^$C$21*(1/W93)^$C$22)/$D$29</f>
        <v>9.7559087125684736E-3</v>
      </c>
      <c r="N132" s="95">
        <v>0</v>
      </c>
      <c r="O132" s="95">
        <v>0</v>
      </c>
      <c r="P132" s="95">
        <v>0</v>
      </c>
      <c r="Q132" s="95">
        <v>0</v>
      </c>
      <c r="R132" s="117">
        <f>SUM(L132:M132)</f>
        <v>2.1950794603279068E-2</v>
      </c>
      <c r="S132" t="s">
        <v>439</v>
      </c>
      <c r="T132">
        <f>((1-$C$15)*M132)+$C$15*$AJ$34</f>
        <v>9.8329494202589948E-3</v>
      </c>
    </row>
    <row r="133" spans="9:20" x14ac:dyDescent="0.25">
      <c r="I133">
        <v>6</v>
      </c>
      <c r="J133" s="78" t="str">
        <f t="shared" si="16"/>
        <v>5,6,4,3</v>
      </c>
      <c r="K133" s="190">
        <v>0.32362495492673327</v>
      </c>
      <c r="L133">
        <f>($AJ$34^$C$21*(1/V92)^$C$22)/$D$29</f>
        <v>1.6259847854280789E-2</v>
      </c>
      <c r="M133">
        <f>($AJ$34^$C$21*(1/W92)^$C$22)/$D$29</f>
        <v>5.4199492847602625E-3</v>
      </c>
      <c r="N133" s="95">
        <v>0</v>
      </c>
      <c r="O133" s="95">
        <v>0</v>
      </c>
      <c r="P133" s="95">
        <v>0</v>
      </c>
      <c r="Q133" s="95">
        <v>0</v>
      </c>
      <c r="R133" s="117">
        <f>SUM(L133:M133)</f>
        <v>2.167979713904105E-2</v>
      </c>
      <c r="S133" t="s">
        <v>400</v>
      </c>
      <c r="T133">
        <f>((1-$C$15)*M133)+$C$15*$AJ$34</f>
        <v>5.9305859352316052E-3</v>
      </c>
    </row>
    <row r="134" spans="9:20" x14ac:dyDescent="0.25">
      <c r="J134" s="69"/>
      <c r="K134" s="190"/>
      <c r="N134" s="196"/>
      <c r="O134" s="196"/>
      <c r="P134" s="196"/>
      <c r="Q134" s="196"/>
      <c r="R134" s="101"/>
    </row>
    <row r="135" spans="9:20" x14ac:dyDescent="0.25">
      <c r="I135" s="70" t="s">
        <v>156</v>
      </c>
      <c r="J135" s="70" t="s">
        <v>161</v>
      </c>
      <c r="L135" s="114">
        <v>1</v>
      </c>
      <c r="M135" s="114">
        <v>2</v>
      </c>
      <c r="N135" s="115">
        <v>3</v>
      </c>
      <c r="O135" s="116">
        <v>4</v>
      </c>
      <c r="P135" s="116">
        <v>5</v>
      </c>
      <c r="Q135">
        <v>6</v>
      </c>
      <c r="R135" t="s">
        <v>163</v>
      </c>
      <c r="S135" s="116"/>
      <c r="T135" t="s">
        <v>145</v>
      </c>
    </row>
    <row r="136" spans="9:20" x14ac:dyDescent="0.25">
      <c r="K136" t="s">
        <v>272</v>
      </c>
      <c r="L136" t="s">
        <v>273</v>
      </c>
      <c r="T136" t="s">
        <v>283</v>
      </c>
    </row>
    <row r="137" spans="9:20" x14ac:dyDescent="0.25">
      <c r="I137" s="70">
        <v>1</v>
      </c>
      <c r="J137" s="78" t="str">
        <f>S128</f>
        <v>4,1,2,3,6</v>
      </c>
      <c r="K137" s="120">
        <v>0.96926192012980328</v>
      </c>
      <c r="L137" s="95">
        <v>0</v>
      </c>
      <c r="M137" s="95">
        <v>0</v>
      </c>
      <c r="N137" s="95">
        <v>0</v>
      </c>
      <c r="O137" s="95">
        <v>0</v>
      </c>
      <c r="P137">
        <f>($AJ$34^$C$21*(1/Z95)^$C$22)/$D$29</f>
        <v>4.8779543562842372E-2</v>
      </c>
      <c r="Q137" s="95">
        <v>0</v>
      </c>
      <c r="R137" s="117">
        <f>SUM(P137:Q137)</f>
        <v>4.8779543562842372E-2</v>
      </c>
      <c r="S137" t="s">
        <v>440</v>
      </c>
      <c r="T137">
        <f>((1-$C$15)*P137)+$C$15*$AJ$34</f>
        <v>4.4954220785505504E-2</v>
      </c>
    </row>
    <row r="138" spans="9:20" x14ac:dyDescent="0.25">
      <c r="I138" s="70">
        <v>2</v>
      </c>
      <c r="J138" s="78" t="str">
        <f t="shared" ref="J138:J142" si="17">S129</f>
        <v>2,6,5,4,3</v>
      </c>
      <c r="K138" s="121">
        <v>0.23667434750291394</v>
      </c>
      <c r="L138">
        <f>($AJ$34^$C$21*(1/V92)^$C$22)/$D$29</f>
        <v>1.6259847854280789E-2</v>
      </c>
      <c r="M138" s="95">
        <v>0</v>
      </c>
      <c r="N138" s="95">
        <v>0</v>
      </c>
      <c r="O138" s="95">
        <v>0</v>
      </c>
      <c r="P138" s="95">
        <v>0</v>
      </c>
      <c r="Q138" s="95">
        <v>0</v>
      </c>
      <c r="R138" s="117">
        <f>SUM(L138:N138)</f>
        <v>1.6259847854280789E-2</v>
      </c>
      <c r="S138" t="s">
        <v>425</v>
      </c>
      <c r="T138">
        <f>((1-$C$15)*L138)+$C$15*$AJ$34</f>
        <v>1.568649464780008E-2</v>
      </c>
    </row>
    <row r="139" spans="9:20" x14ac:dyDescent="0.25">
      <c r="I139" s="70">
        <v>3</v>
      </c>
      <c r="J139" s="78" t="str">
        <f t="shared" si="17"/>
        <v>3,4,2,6,5</v>
      </c>
      <c r="K139" s="121">
        <v>0.78698329073091056</v>
      </c>
      <c r="L139">
        <f>($AJ$34^$C$21*(1/V94)^$C$22)/$D$29</f>
        <v>6.9685062232631954E-3</v>
      </c>
      <c r="M139" s="95">
        <v>0</v>
      </c>
      <c r="N139" s="95">
        <v>0</v>
      </c>
      <c r="O139" s="95">
        <v>0</v>
      </c>
      <c r="P139" s="95">
        <v>0</v>
      </c>
      <c r="Q139" s="95">
        <v>0</v>
      </c>
      <c r="R139" s="117">
        <f>SUM(L139)</f>
        <v>6.9685062232631954E-3</v>
      </c>
      <c r="S139" t="s">
        <v>441</v>
      </c>
      <c r="T139">
        <f>((1-$C$15)*L139)+$C$15*$AJ$34</f>
        <v>7.3242871798842443E-3</v>
      </c>
    </row>
    <row r="140" spans="9:20" x14ac:dyDescent="0.25">
      <c r="I140" s="70">
        <v>4</v>
      </c>
      <c r="J140" s="78" t="str">
        <f t="shared" si="17"/>
        <v>1,5,3,6,2</v>
      </c>
      <c r="K140" s="121">
        <v>0.63258279995860223</v>
      </c>
      <c r="L140" s="95">
        <v>0</v>
      </c>
      <c r="M140" s="95">
        <v>0</v>
      </c>
      <c r="N140" s="95">
        <v>0</v>
      </c>
      <c r="O140" s="96">
        <f>MAX($AJ$34, (1/Y91)^$C$22)</f>
        <v>0.2</v>
      </c>
      <c r="P140" s="95">
        <v>0</v>
      </c>
      <c r="Q140" s="95">
        <v>0</v>
      </c>
      <c r="R140" s="117">
        <f>SUM(O140)</f>
        <v>0.2</v>
      </c>
      <c r="S140" t="s">
        <v>442</v>
      </c>
      <c r="T140">
        <f>((1-$C$15)*O140)+$C$15*$AJ$34</f>
        <v>0.18105263157894738</v>
      </c>
    </row>
    <row r="141" spans="9:20" x14ac:dyDescent="0.25">
      <c r="I141" s="70">
        <v>5</v>
      </c>
      <c r="J141" s="78" t="str">
        <f t="shared" si="17"/>
        <v>6,5,3,4,2</v>
      </c>
      <c r="K141" s="121">
        <v>0.82671552490081168</v>
      </c>
      <c r="L141">
        <f>($AJ$34^$C$21*(1/V91)^$C$22)/$D$29</f>
        <v>2.4389771781421186E-2</v>
      </c>
      <c r="M141" s="95">
        <v>0</v>
      </c>
      <c r="N141" s="95">
        <v>0</v>
      </c>
      <c r="O141" s="95">
        <v>0</v>
      </c>
      <c r="P141" s="95">
        <v>0</v>
      </c>
      <c r="Q141" s="95">
        <v>0</v>
      </c>
      <c r="R141" s="117">
        <f>SUM(L141:M141)</f>
        <v>2.4389771781421186E-2</v>
      </c>
      <c r="S141" t="s">
        <v>443</v>
      </c>
      <c r="T141">
        <f>((1-$C$15)*L141)+$C$15*$AJ$34</f>
        <v>2.3003426182226436E-2</v>
      </c>
    </row>
    <row r="142" spans="9:20" x14ac:dyDescent="0.25">
      <c r="I142">
        <v>6</v>
      </c>
      <c r="J142" s="78" t="str">
        <f t="shared" si="17"/>
        <v>5,6,4,3,2</v>
      </c>
      <c r="K142" s="190">
        <v>0.54243093892212724</v>
      </c>
      <c r="L142">
        <f>($AJ$34^$C$21*(1/V91)^$C$22)/$D$29</f>
        <v>2.4389771781421186E-2</v>
      </c>
      <c r="M142" s="95">
        <v>0</v>
      </c>
      <c r="N142" s="95">
        <v>0</v>
      </c>
      <c r="O142" s="95">
        <v>0</v>
      </c>
      <c r="P142" s="95">
        <v>0</v>
      </c>
      <c r="Q142" s="95">
        <v>0</v>
      </c>
      <c r="R142" s="117">
        <f>SUM(L142)</f>
        <v>2.4389771781421186E-2</v>
      </c>
      <c r="S142" t="s">
        <v>426</v>
      </c>
      <c r="T142">
        <f>((1-$C$15)*L142)+$C$15*$AJ$34</f>
        <v>2.3003426182226436E-2</v>
      </c>
    </row>
    <row r="144" spans="9:20" x14ac:dyDescent="0.25">
      <c r="I144" s="70" t="s">
        <v>156</v>
      </c>
      <c r="J144" s="70" t="s">
        <v>161</v>
      </c>
      <c r="L144" s="114">
        <v>1</v>
      </c>
      <c r="M144" s="114">
        <v>2</v>
      </c>
      <c r="N144" s="115">
        <v>3</v>
      </c>
      <c r="O144" s="116">
        <v>4</v>
      </c>
      <c r="P144" s="116">
        <v>5</v>
      </c>
      <c r="Q144">
        <v>6</v>
      </c>
      <c r="R144" t="s">
        <v>163</v>
      </c>
      <c r="S144" s="116"/>
      <c r="T144" t="s">
        <v>145</v>
      </c>
    </row>
    <row r="145" spans="9:20" x14ac:dyDescent="0.25">
      <c r="K145" t="s">
        <v>272</v>
      </c>
      <c r="L145" t="s">
        <v>273</v>
      </c>
      <c r="T145" t="s">
        <v>283</v>
      </c>
    </row>
    <row r="146" spans="9:20" x14ac:dyDescent="0.25">
      <c r="I146" s="70">
        <v>1</v>
      </c>
      <c r="J146" s="78" t="str">
        <f>S137</f>
        <v>4,1,2,3,6,5</v>
      </c>
      <c r="K146" s="121">
        <v>0.45719385862447892</v>
      </c>
      <c r="L146" s="95">
        <v>0</v>
      </c>
      <c r="M146" s="95">
        <v>0</v>
      </c>
      <c r="N146" s="95">
        <v>0</v>
      </c>
      <c r="O146">
        <f>($AJ$34^$C$21*(1/Y94)^$C$22)/$D$29</f>
        <v>2.4389771781421186E-2</v>
      </c>
      <c r="P146" s="95">
        <v>0</v>
      </c>
      <c r="Q146" s="95">
        <v>0</v>
      </c>
      <c r="R146" s="117">
        <f>SUM(O146:P146)</f>
        <v>2.4389771781421186E-2</v>
      </c>
      <c r="S146" t="s">
        <v>444</v>
      </c>
      <c r="T146">
        <f>((1-$C$15)*O146)+$C$15*$AJ$34</f>
        <v>2.3003426182226436E-2</v>
      </c>
    </row>
    <row r="147" spans="9:20" x14ac:dyDescent="0.25">
      <c r="I147" s="70">
        <v>2</v>
      </c>
      <c r="J147" s="78" t="str">
        <f t="shared" ref="J147:J151" si="18">S138</f>
        <v>2,6,5,4,3,1</v>
      </c>
      <c r="K147" s="121">
        <v>8.6062888009561411E-2</v>
      </c>
      <c r="L147" s="95">
        <v>0</v>
      </c>
      <c r="M147" s="95">
        <f>($AJ$34^$C$21*(1/W90)^$C$22)/$D$29</f>
        <v>2.4389771781421186E-2</v>
      </c>
      <c r="N147" s="95">
        <v>0</v>
      </c>
      <c r="O147" s="95">
        <v>0</v>
      </c>
      <c r="P147" s="95">
        <v>0</v>
      </c>
      <c r="Q147" s="95">
        <v>0</v>
      </c>
      <c r="R147" s="117">
        <f>SUM(L147:N147)</f>
        <v>2.4389771781421186E-2</v>
      </c>
      <c r="S147" t="s">
        <v>428</v>
      </c>
      <c r="T147">
        <f>((1-$C$15)*M147)+$C$15*$AJ$34</f>
        <v>2.3003426182226436E-2</v>
      </c>
    </row>
    <row r="148" spans="9:20" x14ac:dyDescent="0.25">
      <c r="I148" s="70">
        <v>3</v>
      </c>
      <c r="J148" s="78" t="str">
        <f t="shared" si="18"/>
        <v>3,4,2,6,5,1</v>
      </c>
      <c r="K148" s="121">
        <v>0.14349434660767113</v>
      </c>
      <c r="L148" s="95">
        <v>0</v>
      </c>
      <c r="M148" s="95">
        <v>0</v>
      </c>
      <c r="N148" s="95">
        <f>($AJ$34^$C$21*(1/X90)^$C$22)/$D$29</f>
        <v>1.6259847854280789E-2</v>
      </c>
      <c r="O148" s="95">
        <v>0</v>
      </c>
      <c r="P148" s="95">
        <v>0</v>
      </c>
      <c r="Q148" s="95">
        <v>0</v>
      </c>
      <c r="R148" s="117">
        <f>SUM(L148:N148)</f>
        <v>1.6259847854280789E-2</v>
      </c>
      <c r="S148" t="s">
        <v>445</v>
      </c>
      <c r="T148">
        <f>((1-$C$15)*N148)+$C$15*$AJ$34</f>
        <v>1.568649464780008E-2</v>
      </c>
    </row>
    <row r="149" spans="9:20" x14ac:dyDescent="0.25">
      <c r="I149" s="70">
        <v>4</v>
      </c>
      <c r="J149" s="78" t="str">
        <f t="shared" si="18"/>
        <v>1,5,3,6,2,4</v>
      </c>
      <c r="K149" s="121">
        <v>4.9066388514792281E-2</v>
      </c>
      <c r="L149" s="96">
        <f>MAX($AJ$34, (1/V93)^$C$22)</f>
        <v>0.25</v>
      </c>
      <c r="M149" s="95">
        <v>0</v>
      </c>
      <c r="N149" s="95">
        <v>0</v>
      </c>
      <c r="O149" s="95">
        <v>0</v>
      </c>
      <c r="P149" s="95">
        <v>0</v>
      </c>
      <c r="Q149" s="95">
        <v>0</v>
      </c>
      <c r="R149" s="117">
        <f>SUM(L149)</f>
        <v>0.25</v>
      </c>
      <c r="S149" t="s">
        <v>446</v>
      </c>
      <c r="T149">
        <f>((1-$C$15)*L149)+$C$15*$AJ$34</f>
        <v>0.22605263157894737</v>
      </c>
    </row>
    <row r="150" spans="9:20" x14ac:dyDescent="0.25">
      <c r="I150" s="70">
        <v>5</v>
      </c>
      <c r="J150" s="78" t="str">
        <f t="shared" si="18"/>
        <v>6,5,3,4,2,1</v>
      </c>
      <c r="K150" s="199">
        <v>0.96952906872511824</v>
      </c>
      <c r="L150" s="95">
        <v>0</v>
      </c>
      <c r="M150" s="95">
        <v>0</v>
      </c>
      <c r="N150" s="95">
        <v>0</v>
      </c>
      <c r="O150" s="95">
        <v>0</v>
      </c>
      <c r="P150" s="95">
        <v>0</v>
      </c>
      <c r="Q150">
        <f>($AJ$34^$C$21*(1/AA90)^$C$22)/$D$29</f>
        <v>4.8779543562842372E-2</v>
      </c>
      <c r="R150" s="117">
        <f>SUM(L150:Q150)</f>
        <v>4.8779543562842372E-2</v>
      </c>
      <c r="S150" t="s">
        <v>447</v>
      </c>
      <c r="T150">
        <f>((1-$C$15)*Q150)+$C$15*$AJ$34</f>
        <v>4.4954220785505504E-2</v>
      </c>
    </row>
    <row r="151" spans="9:20" x14ac:dyDescent="0.25">
      <c r="I151">
        <v>6</v>
      </c>
      <c r="J151" s="78" t="str">
        <f t="shared" si="18"/>
        <v>5,6,4,3,2,1</v>
      </c>
      <c r="K151" s="199">
        <v>0.99857109897767882</v>
      </c>
      <c r="L151" s="95">
        <v>0</v>
      </c>
      <c r="M151" s="95">
        <v>0</v>
      </c>
      <c r="N151" s="95">
        <v>0</v>
      </c>
      <c r="O151" s="95">
        <v>0</v>
      </c>
      <c r="P151">
        <f>($AJ$34^$C$21*(1/Z90)^$C$22)/$D$29</f>
        <v>6.9685062232631954E-3</v>
      </c>
      <c r="Q151" s="95">
        <v>0</v>
      </c>
      <c r="R151" s="117">
        <f>SUM(L151:P151)</f>
        <v>6.9685062232631954E-3</v>
      </c>
      <c r="S151" t="s">
        <v>412</v>
      </c>
      <c r="T151">
        <f>((1-$C$15)*P151)+$C$15*$AJ$34</f>
        <v>7.3242871798842443E-3</v>
      </c>
    </row>
    <row r="214" spans="5:5" x14ac:dyDescent="0.25">
      <c r="E214" t="s">
        <v>310</v>
      </c>
    </row>
    <row r="226" spans="5:14" x14ac:dyDescent="0.25">
      <c r="E226" t="s">
        <v>156</v>
      </c>
      <c r="F226" t="s">
        <v>184</v>
      </c>
      <c r="G226" t="s">
        <v>237</v>
      </c>
      <c r="H226" t="s">
        <v>149</v>
      </c>
      <c r="I226" s="188" t="s">
        <v>316</v>
      </c>
      <c r="J226" s="189"/>
      <c r="K226" s="189"/>
      <c r="L226" s="189"/>
      <c r="M226" s="189"/>
    </row>
    <row r="227" spans="5:14" x14ac:dyDescent="0.25">
      <c r="E227" s="95">
        <v>1</v>
      </c>
      <c r="F227" s="95" t="s">
        <v>444</v>
      </c>
      <c r="G227" s="95">
        <v>22</v>
      </c>
      <c r="H227">
        <f>1/G227</f>
        <v>4.5454545454545456E-2</v>
      </c>
      <c r="I227" s="122">
        <f>(1-$C$19)*T37+($C$19*H227)</f>
        <v>0.1357535885167464</v>
      </c>
      <c r="J227" s="122">
        <f>(1-$C$19)*T46+($C$19*I227)</f>
        <v>0.29340311004784692</v>
      </c>
      <c r="K227" s="122">
        <f>(1-$C$19)*T55+($C$19*J227)</f>
        <v>0.19722787081339715</v>
      </c>
      <c r="L227" s="122">
        <f>(1-$C$19)*T64+($C$19*K227)</f>
        <v>0.21164025119617225</v>
      </c>
      <c r="M227" s="122">
        <f>(1-$C$19)*T73+($C$19*L227)</f>
        <v>0.12829723599083886</v>
      </c>
      <c r="N227" s="122">
        <f>(1-$C$19)*T82+($C$19*M227)</f>
        <v>7.5650331086532657E-2</v>
      </c>
    </row>
    <row r="228" spans="5:14" x14ac:dyDescent="0.25">
      <c r="E228" s="96">
        <v>2</v>
      </c>
      <c r="F228" s="96" t="s">
        <v>428</v>
      </c>
      <c r="G228" s="96">
        <v>23</v>
      </c>
    </row>
    <row r="229" spans="5:14" x14ac:dyDescent="0.25">
      <c r="E229" s="96">
        <v>3</v>
      </c>
      <c r="F229" s="96" t="s">
        <v>445</v>
      </c>
      <c r="G229" s="96">
        <v>31</v>
      </c>
    </row>
    <row r="230" spans="5:14" x14ac:dyDescent="0.25">
      <c r="E230" s="96">
        <v>4</v>
      </c>
      <c r="F230" s="96" t="s">
        <v>446</v>
      </c>
      <c r="G230" s="96">
        <v>34</v>
      </c>
      <c r="J230" s="38"/>
      <c r="K230" s="38"/>
      <c r="L230" s="38"/>
      <c r="M230" s="38"/>
      <c r="N230" s="38"/>
    </row>
    <row r="231" spans="5:14" x14ac:dyDescent="0.25">
      <c r="E231" s="95">
        <v>5</v>
      </c>
      <c r="F231" s="95" t="s">
        <v>447</v>
      </c>
      <c r="G231" s="95">
        <v>22</v>
      </c>
      <c r="H231">
        <f>1/G231</f>
        <v>4.5454545454545456E-2</v>
      </c>
      <c r="I231" s="122">
        <f>(1-$C$19)*T41+($C$19*H231)</f>
        <v>4.5204383120025476E-2</v>
      </c>
      <c r="J231" s="122">
        <f>(1-$C$19)*T50+($C$19*I231)</f>
        <v>9.8128507349486416E-2</v>
      </c>
      <c r="K231" s="122">
        <f>(1-$C$19)*T59+($C$19*J231)</f>
        <v>5.272639726468533E-2</v>
      </c>
      <c r="L231" s="122">
        <f>(1-$C$19)*T59+($C$19*K231)</f>
        <v>3.0025342222284788E-2</v>
      </c>
      <c r="M231" s="122">
        <f>(1-$C$19)*T77+($C$19*L231)</f>
        <v>2.651438420225561E-2</v>
      </c>
      <c r="N231" s="122">
        <f>(1-$C$19)*T86+($C$19*M231)</f>
        <v>3.5734302493880557E-2</v>
      </c>
    </row>
    <row r="232" spans="5:14" x14ac:dyDescent="0.25">
      <c r="E232" s="96">
        <v>6</v>
      </c>
      <c r="F232" s="96" t="s">
        <v>412</v>
      </c>
      <c r="G232" s="96">
        <v>34</v>
      </c>
    </row>
    <row r="234" spans="5:14" x14ac:dyDescent="0.25">
      <c r="F234" s="124" t="s">
        <v>342</v>
      </c>
    </row>
  </sheetData>
  <sortState ref="E15:G20">
    <sortCondition ref="G15"/>
  </sortState>
  <pageMargins left="0.7" right="0.7" top="0.75" bottom="0.75" header="0.3" footer="0.3"/>
  <pageSetup orientation="portrait" horizontalDpi="4294967294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2"/>
  <sheetViews>
    <sheetView tabSelected="1" topLeftCell="I331" zoomScale="90" zoomScaleNormal="90" workbookViewId="0">
      <selection activeCell="S344" sqref="S344"/>
    </sheetView>
  </sheetViews>
  <sheetFormatPr defaultRowHeight="15" x14ac:dyDescent="0.25"/>
  <cols>
    <col min="3" max="3" width="15.85546875" customWidth="1"/>
    <col min="13" max="13" width="13.140625" customWidth="1"/>
  </cols>
  <sheetData>
    <row r="1" spans="1:8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</row>
    <row r="2" spans="1:8" x14ac:dyDescent="0.25">
      <c r="A2" s="49">
        <v>1</v>
      </c>
      <c r="B2" s="4">
        <v>0</v>
      </c>
      <c r="C2" s="4">
        <v>132</v>
      </c>
      <c r="D2" s="4">
        <v>217</v>
      </c>
      <c r="E2" s="4">
        <v>164</v>
      </c>
      <c r="F2" s="4">
        <v>58</v>
      </c>
    </row>
    <row r="3" spans="1:8" x14ac:dyDescent="0.25">
      <c r="A3" s="49">
        <v>2</v>
      </c>
      <c r="B3" s="91">
        <v>132</v>
      </c>
      <c r="C3" s="91">
        <v>0</v>
      </c>
      <c r="D3" s="91">
        <v>290</v>
      </c>
      <c r="E3" s="91">
        <v>201</v>
      </c>
      <c r="F3" s="91">
        <v>79</v>
      </c>
      <c r="H3" s="96" t="s">
        <v>337</v>
      </c>
    </row>
    <row r="4" spans="1:8" x14ac:dyDescent="0.25">
      <c r="A4" s="49">
        <v>3</v>
      </c>
      <c r="B4" s="42">
        <v>217</v>
      </c>
      <c r="C4" s="42">
        <v>290</v>
      </c>
      <c r="D4" s="42">
        <v>0</v>
      </c>
      <c r="E4" s="42">
        <v>113</v>
      </c>
      <c r="F4" s="42">
        <v>303</v>
      </c>
      <c r="H4" s="96" t="s">
        <v>338</v>
      </c>
    </row>
    <row r="5" spans="1:8" x14ac:dyDescent="0.25">
      <c r="A5" s="49">
        <v>4</v>
      </c>
      <c r="B5" s="91">
        <v>164</v>
      </c>
      <c r="C5" s="91">
        <v>201</v>
      </c>
      <c r="D5" s="91">
        <v>113</v>
      </c>
      <c r="E5" s="91">
        <v>0</v>
      </c>
      <c r="F5" s="91">
        <v>196</v>
      </c>
      <c r="H5" s="96" t="s">
        <v>339</v>
      </c>
    </row>
    <row r="6" spans="1:8" x14ac:dyDescent="0.25">
      <c r="A6" s="49">
        <v>5</v>
      </c>
      <c r="B6" s="42">
        <v>58</v>
      </c>
      <c r="C6" s="42">
        <v>79</v>
      </c>
      <c r="D6" s="42">
        <v>303</v>
      </c>
      <c r="E6" s="42">
        <v>196</v>
      </c>
      <c r="F6" s="42">
        <v>0</v>
      </c>
      <c r="H6" s="96" t="s">
        <v>340</v>
      </c>
    </row>
    <row r="7" spans="1:8" x14ac:dyDescent="0.25">
      <c r="A7" s="90"/>
      <c r="B7" s="89"/>
      <c r="C7" s="89"/>
      <c r="D7" s="89"/>
      <c r="E7" s="89"/>
      <c r="F7" s="89"/>
      <c r="H7" s="96" t="s">
        <v>341</v>
      </c>
    </row>
    <row r="8" spans="1:8" x14ac:dyDescent="0.25">
      <c r="A8" s="90"/>
      <c r="B8" s="89"/>
      <c r="C8" s="89"/>
      <c r="D8" s="89"/>
      <c r="E8" s="89"/>
    </row>
    <row r="9" spans="1:8" x14ac:dyDescent="0.25">
      <c r="B9" s="92" t="s">
        <v>193</v>
      </c>
      <c r="C9" s="89"/>
    </row>
    <row r="11" spans="1:8" x14ac:dyDescent="0.25">
      <c r="D11" s="207"/>
    </row>
    <row r="12" spans="1:8" x14ac:dyDescent="0.25">
      <c r="B12" s="100" t="s">
        <v>154</v>
      </c>
      <c r="D12" s="207" t="s">
        <v>474</v>
      </c>
    </row>
    <row r="14" spans="1:8" x14ac:dyDescent="0.25">
      <c r="B14" s="126" t="s">
        <v>146</v>
      </c>
      <c r="C14" s="126">
        <v>0.5</v>
      </c>
    </row>
    <row r="15" spans="1:8" x14ac:dyDescent="0.25">
      <c r="B15" s="126" t="s">
        <v>148</v>
      </c>
      <c r="C15" s="126">
        <v>0.2</v>
      </c>
    </row>
    <row r="16" spans="1:8" x14ac:dyDescent="0.25">
      <c r="B16" s="126" t="s">
        <v>158</v>
      </c>
      <c r="C16" s="126">
        <v>1</v>
      </c>
    </row>
    <row r="17" spans="2:32" x14ac:dyDescent="0.25">
      <c r="B17" s="126" t="s">
        <v>159</v>
      </c>
      <c r="C17" s="126">
        <v>1</v>
      </c>
    </row>
    <row r="18" spans="2:32" x14ac:dyDescent="0.25">
      <c r="B18" s="126" t="s">
        <v>204</v>
      </c>
      <c r="C18" s="126">
        <v>5</v>
      </c>
    </row>
    <row r="19" spans="2:32" x14ac:dyDescent="0.25">
      <c r="B19" s="126" t="s">
        <v>220</v>
      </c>
      <c r="C19" s="126">
        <v>5</v>
      </c>
    </row>
    <row r="20" spans="2:32" x14ac:dyDescent="0.25">
      <c r="M20">
        <v>3</v>
      </c>
      <c r="N20" s="207" t="s">
        <v>471</v>
      </c>
    </row>
    <row r="21" spans="2:32" x14ac:dyDescent="0.25">
      <c r="B21" s="100" t="s">
        <v>155</v>
      </c>
      <c r="D21" s="70" t="s">
        <v>132</v>
      </c>
      <c r="J21" t="s">
        <v>164</v>
      </c>
      <c r="N21" s="207" t="s">
        <v>472</v>
      </c>
      <c r="U21" t="s">
        <v>169</v>
      </c>
    </row>
    <row r="22" spans="2:32" x14ac:dyDescent="0.25">
      <c r="B22" s="70" t="s">
        <v>156</v>
      </c>
      <c r="C22" s="70" t="s">
        <v>157</v>
      </c>
      <c r="D22" t="s">
        <v>167</v>
      </c>
      <c r="J22" s="100" t="s">
        <v>160</v>
      </c>
      <c r="U22" s="100" t="s">
        <v>160</v>
      </c>
    </row>
    <row r="23" spans="2:32" x14ac:dyDescent="0.25">
      <c r="B23" s="70">
        <v>1</v>
      </c>
      <c r="C23" s="70">
        <v>2</v>
      </c>
      <c r="D23">
        <f>$C$15^$C$16*(1/B3)^$C$17+$C$15^$C$16*(1/D3)^$C$17+$C$15^$C$16*(1/E3)^$C$17+$C$15^$C$16*(1/F3)^$C$17</f>
        <v>5.731477132807453E-3</v>
      </c>
      <c r="J23" s="70" t="s">
        <v>156</v>
      </c>
      <c r="K23" s="70" t="s">
        <v>161</v>
      </c>
      <c r="L23" s="70">
        <v>1</v>
      </c>
      <c r="M23" s="70">
        <v>2</v>
      </c>
      <c r="N23" s="70">
        <v>3</v>
      </c>
      <c r="O23" s="70">
        <v>4</v>
      </c>
      <c r="P23" s="70">
        <v>5</v>
      </c>
      <c r="Q23" t="s">
        <v>163</v>
      </c>
      <c r="S23" t="s">
        <v>170</v>
      </c>
      <c r="U23" s="70" t="s">
        <v>156</v>
      </c>
      <c r="V23" s="70" t="s">
        <v>161</v>
      </c>
      <c r="W23" s="70">
        <v>1</v>
      </c>
      <c r="X23" s="70">
        <v>2</v>
      </c>
      <c r="Y23" s="70">
        <v>3</v>
      </c>
      <c r="Z23" s="70">
        <v>4</v>
      </c>
      <c r="AA23" s="70">
        <v>5</v>
      </c>
      <c r="AB23" t="s">
        <v>163</v>
      </c>
    </row>
    <row r="24" spans="2:32" x14ac:dyDescent="0.25">
      <c r="B24" s="70">
        <v>2</v>
      </c>
      <c r="C24" s="70">
        <v>1</v>
      </c>
      <c r="D24">
        <f>$C$15^$C$16*(1/C2)^$C$17+$C$15^$C$16*(1/D2)^$C$17+$C$15^$C$16*(1/E2)^$C$17+$C$15^$C$16*(1/F2)^$C$17</f>
        <v>7.1045985585175475E-3</v>
      </c>
      <c r="F24" s="207" t="s">
        <v>470</v>
      </c>
      <c r="J24" s="70">
        <v>1</v>
      </c>
      <c r="K24" s="78">
        <v>2</v>
      </c>
      <c r="L24" s="70">
        <f>($C$15^$C$16*(1/B3)^$C$17)/$D$23</f>
        <v>0.26435619998877108</v>
      </c>
      <c r="M24" s="95">
        <v>0</v>
      </c>
      <c r="N24" s="70">
        <f>($C$15^$C$16*(1/D3)^$C$17)/$D$23</f>
        <v>0.12032764965006132</v>
      </c>
      <c r="O24" s="70">
        <f>($C$15^$C$16*(1/E3)^$C$17)/$D$23</f>
        <v>0.17360705670904367</v>
      </c>
      <c r="P24" s="70">
        <f>($C$15^$C$16*(1/F3)^$C$17)/$D$23</f>
        <v>0.4417090936521238</v>
      </c>
      <c r="Q24">
        <f>SUM(L24:O24)</f>
        <v>0.55829090634787604</v>
      </c>
      <c r="S24" s="70" t="s">
        <v>188</v>
      </c>
      <c r="U24" s="70">
        <v>1</v>
      </c>
      <c r="V24" s="78" t="str">
        <f>S44</f>
        <v>2,4,1,5</v>
      </c>
      <c r="W24" s="95">
        <v>0</v>
      </c>
      <c r="X24" s="95">
        <v>0</v>
      </c>
      <c r="Y24" s="70">
        <f>($C$15^$C$16*(1/D6)^$C$17)/$D$26</f>
        <v>8.6166046890144413E-2</v>
      </c>
      <c r="Z24" s="95">
        <v>0</v>
      </c>
      <c r="AA24" s="95">
        <v>0</v>
      </c>
      <c r="AB24">
        <f>SUM(W24:Y24)</f>
        <v>8.6166046890144413E-2</v>
      </c>
      <c r="AD24" s="70" t="s">
        <v>230</v>
      </c>
      <c r="AF24" t="s">
        <v>317</v>
      </c>
    </row>
    <row r="25" spans="2:32" x14ac:dyDescent="0.25">
      <c r="B25" s="70">
        <v>3</v>
      </c>
      <c r="C25" s="70">
        <v>4</v>
      </c>
      <c r="D25">
        <f>$C$15^$C$16*(1/B5)^$C$17+$C$15^$C$16*(1/C5)^$C$17+$C$15^$C$16*(1/D5)^$C$17+$C$15^$C$16*(1/F5)^$C$17</f>
        <v>5.0048567384339271E-3</v>
      </c>
      <c r="J25" s="70">
        <v>2</v>
      </c>
      <c r="K25" s="78">
        <v>1</v>
      </c>
      <c r="L25" s="95">
        <v>0</v>
      </c>
      <c r="M25" s="70">
        <f>($C$15^$C$16*(1/C2)^$C$17)/$D$24</f>
        <v>0.21326349443559109</v>
      </c>
      <c r="N25" s="70">
        <f>($C$15^$C$16*(1/D2)^$C$17)/$D$24</f>
        <v>0.12972710260598164</v>
      </c>
      <c r="O25" s="70">
        <f>($C$15^$C$16*(1/E2)^$C$17)/$D$24</f>
        <v>0.17165110527742697</v>
      </c>
      <c r="P25" s="70">
        <f>($C$15^$C$16*(1/F2)^$C$17)/$D$24</f>
        <v>0.48535829768100031</v>
      </c>
      <c r="Q25">
        <f>SUM(L25:N25)</f>
        <v>0.34299059704157275</v>
      </c>
      <c r="S25" s="70" t="s">
        <v>185</v>
      </c>
      <c r="U25" s="70">
        <v>2</v>
      </c>
      <c r="V25" s="78" t="str">
        <f>S45</f>
        <v>1,3,4,5</v>
      </c>
      <c r="W25" s="95">
        <v>0</v>
      </c>
      <c r="X25" s="96">
        <f>($C$15^$C$16*(1/C6)^$C$17)/$D$26</f>
        <v>0.33048496465460453</v>
      </c>
      <c r="Y25" s="95">
        <v>0</v>
      </c>
      <c r="Z25" s="95">
        <v>0</v>
      </c>
      <c r="AA25" s="95">
        <v>0</v>
      </c>
      <c r="AB25">
        <f>SUM(W25:X25)</f>
        <v>0.33048496465460453</v>
      </c>
      <c r="AD25" s="70" t="s">
        <v>231</v>
      </c>
      <c r="AF25" t="s">
        <v>318</v>
      </c>
    </row>
    <row r="26" spans="2:32" x14ac:dyDescent="0.25">
      <c r="B26" s="70">
        <v>4</v>
      </c>
      <c r="C26" s="70">
        <v>5</v>
      </c>
      <c r="D26">
        <f>$C$15^$C$16*(1/B6)^$C$17+$C$15^$C$16*(1/C6)^$C$17+$C$15^$C$16*(1/D6)^$C$17+$C$15^$C$16*(1/E6)^$C$17</f>
        <v>7.6603956015551845E-3</v>
      </c>
      <c r="J26" s="70">
        <v>3</v>
      </c>
      <c r="K26" s="78">
        <v>4</v>
      </c>
      <c r="L26" s="70">
        <f>($C$15^$C$16*(1/B5)^$C$17)/$D$25</f>
        <v>0.24366575485706105</v>
      </c>
      <c r="M26" s="70">
        <f>($C$15^$C$16*(1/C5)^$C$17)/$D$25</f>
        <v>0.19881185968436818</v>
      </c>
      <c r="N26" s="70">
        <f>($C$15^$C$16*(1/D5)^$C$17)/$D$25</f>
        <v>0.35363879465980536</v>
      </c>
      <c r="O26" s="95">
        <v>0</v>
      </c>
      <c r="P26" s="70">
        <f>($C$15^$C$16*(1/F5)^$C$17)/$D$25</f>
        <v>0.20388359079876531</v>
      </c>
      <c r="Q26">
        <f>SUM(L26:M26)</f>
        <v>0.4424776145414292</v>
      </c>
      <c r="S26" s="70" t="s">
        <v>221</v>
      </c>
      <c r="U26" s="70">
        <v>3</v>
      </c>
      <c r="V26" s="78" t="str">
        <f>S46</f>
        <v>4,2,1,5</v>
      </c>
      <c r="W26" s="95">
        <v>0</v>
      </c>
      <c r="X26" s="95">
        <v>0</v>
      </c>
      <c r="Y26" s="70">
        <f>($C$15^$C$16*(1/D6)^$C$17)/$D$26</f>
        <v>8.6166046890144413E-2</v>
      </c>
      <c r="Z26" s="95">
        <v>0</v>
      </c>
      <c r="AA26" s="95">
        <v>0</v>
      </c>
      <c r="AB26">
        <f>SUM(W26:Y26)</f>
        <v>8.6166046890144413E-2</v>
      </c>
      <c r="AD26" s="70" t="s">
        <v>232</v>
      </c>
      <c r="AF26" t="s">
        <v>319</v>
      </c>
    </row>
    <row r="27" spans="2:32" x14ac:dyDescent="0.25">
      <c r="B27" s="70">
        <v>5</v>
      </c>
      <c r="C27" s="70">
        <v>3</v>
      </c>
      <c r="D27">
        <f>$C$15^$C$16*(1/B4)^$C$17+$C$15^$C$16*(1/C4)^$C$17+$C$15^$C$16*(1/E4)^$C$17+$C$15^$C$16*(1/F4)^$C$17</f>
        <v>4.0412916696143473E-3</v>
      </c>
      <c r="J27" s="70">
        <v>4</v>
      </c>
      <c r="K27" s="78">
        <v>5</v>
      </c>
      <c r="L27" s="70">
        <f>($C$15^$C$16*(1/B6)^$C$17)/$D$26</f>
        <v>0.45014331392609924</v>
      </c>
      <c r="M27" s="70">
        <f>($C$15^$C$16*(1/C6)^$C$17)/$D$26</f>
        <v>0.33048496465460453</v>
      </c>
      <c r="N27" s="70">
        <f>($C$15^$C$16*(1/D6)^$C$17)/$D$26</f>
        <v>8.6166046890144413E-2</v>
      </c>
      <c r="O27" s="70">
        <f>($C$15^$C$16*(1/E6)^$C$17)/$D$26</f>
        <v>0.1332056745291518</v>
      </c>
      <c r="P27" s="95">
        <v>0</v>
      </c>
      <c r="Q27">
        <f>SUM(L27)</f>
        <v>0.45014331392609924</v>
      </c>
      <c r="S27" s="70" t="s">
        <v>198</v>
      </c>
      <c r="U27" s="70">
        <v>4</v>
      </c>
      <c r="V27" s="78" t="str">
        <f>S47</f>
        <v>5,1,4,2</v>
      </c>
      <c r="W27" s="95">
        <v>0</v>
      </c>
      <c r="X27" s="95">
        <v>0</v>
      </c>
      <c r="Y27" s="70">
        <f>($C$15^$C$16*(1/D3)^$C$17)/$D$23</f>
        <v>0.12032764965006132</v>
      </c>
      <c r="Z27" s="95">
        <v>0</v>
      </c>
      <c r="AA27" s="95">
        <v>0</v>
      </c>
      <c r="AB27">
        <f>SUM(W27:Y27)</f>
        <v>0.12032764965006132</v>
      </c>
      <c r="AD27" s="70" t="s">
        <v>233</v>
      </c>
      <c r="AF27" t="s">
        <v>320</v>
      </c>
    </row>
    <row r="28" spans="2:32" x14ac:dyDescent="0.25">
      <c r="J28" s="70">
        <v>5</v>
      </c>
      <c r="K28" s="78">
        <v>3</v>
      </c>
      <c r="L28" s="70">
        <f>($C$15^$C$16*(1/B4)^$C$17)/$D$27</f>
        <v>0.2280604968715528</v>
      </c>
      <c r="M28" s="70">
        <f>($C$15^$C$16*(1/C4)^$C$17)/$D$27</f>
        <v>0.1706521649004378</v>
      </c>
      <c r="N28" s="95">
        <v>0</v>
      </c>
      <c r="O28" s="70">
        <f>($C$15^$C$16*(1/E4)^$C$17)/$D$27</f>
        <v>0.43795688337280492</v>
      </c>
      <c r="P28" s="70">
        <f>($C$15^$C$16*(1/F4)^$C$17)/$D$27</f>
        <v>0.16333045485520448</v>
      </c>
      <c r="Q28">
        <f>SUM(L28)</f>
        <v>0.2280604968715528</v>
      </c>
      <c r="S28" s="70" t="s">
        <v>199</v>
      </c>
      <c r="U28" s="70">
        <v>5</v>
      </c>
      <c r="V28" s="78" t="str">
        <f>S48</f>
        <v>3,1,4,5</v>
      </c>
      <c r="W28" s="95">
        <v>0</v>
      </c>
      <c r="X28" s="70">
        <f>($C$15^$C$16*(1/C6)^$C$17)/$D$26</f>
        <v>0.33048496465460453</v>
      </c>
      <c r="Y28" s="95">
        <v>0</v>
      </c>
      <c r="Z28" s="95">
        <v>0</v>
      </c>
      <c r="AA28" s="95">
        <v>0</v>
      </c>
      <c r="AB28">
        <f>SUM(W28:X28)</f>
        <v>0.33048496465460453</v>
      </c>
      <c r="AD28" s="70" t="s">
        <v>216</v>
      </c>
      <c r="AF28" t="s">
        <v>321</v>
      </c>
    </row>
    <row r="29" spans="2:32" x14ac:dyDescent="0.25">
      <c r="B29" s="207" t="s">
        <v>475</v>
      </c>
    </row>
    <row r="31" spans="2:32" x14ac:dyDescent="0.25">
      <c r="J31" t="s">
        <v>165</v>
      </c>
      <c r="U31" t="s">
        <v>308</v>
      </c>
    </row>
    <row r="32" spans="2:32" x14ac:dyDescent="0.25">
      <c r="J32" s="100" t="s">
        <v>160</v>
      </c>
      <c r="U32" s="100" t="s">
        <v>160</v>
      </c>
    </row>
    <row r="33" spans="10:28" x14ac:dyDescent="0.25">
      <c r="J33" s="70" t="s">
        <v>156</v>
      </c>
      <c r="K33" s="70" t="s">
        <v>161</v>
      </c>
      <c r="L33" s="70">
        <v>1</v>
      </c>
      <c r="M33" s="70">
        <v>2</v>
      </c>
      <c r="N33" s="70">
        <v>3</v>
      </c>
      <c r="O33" s="70">
        <v>4</v>
      </c>
      <c r="P33" s="70">
        <v>5</v>
      </c>
      <c r="Q33" t="s">
        <v>163</v>
      </c>
      <c r="U33" s="70" t="s">
        <v>156</v>
      </c>
      <c r="V33" s="70" t="s">
        <v>161</v>
      </c>
      <c r="W33" s="70">
        <v>1</v>
      </c>
      <c r="X33" s="70">
        <v>2</v>
      </c>
      <c r="Y33" s="70">
        <v>3</v>
      </c>
      <c r="Z33" s="70">
        <v>4</v>
      </c>
      <c r="AA33" s="70">
        <v>5</v>
      </c>
      <c r="AB33" t="s">
        <v>163</v>
      </c>
    </row>
    <row r="34" spans="10:28" x14ac:dyDescent="0.25">
      <c r="J34" s="70">
        <v>1</v>
      </c>
      <c r="K34" s="78" t="str">
        <f>S24</f>
        <v>2,4</v>
      </c>
      <c r="L34" s="70">
        <f>($C$15^$C$16*(1/B5)^$C$17)/$D$25</f>
        <v>0.24366575485706105</v>
      </c>
      <c r="M34" s="95">
        <v>0</v>
      </c>
      <c r="N34" s="70">
        <f>($C$15^$C$16*(1/D5)^$C$17)/$D$25</f>
        <v>0.35363879465980536</v>
      </c>
      <c r="O34" s="95">
        <v>0</v>
      </c>
      <c r="P34" s="70">
        <f>($C$15^$C$16*(1/F5)^$C$17)/$D$25</f>
        <v>0.20388359079876531</v>
      </c>
      <c r="Q34">
        <f>SUM(L34)</f>
        <v>0.24366575485706105</v>
      </c>
      <c r="S34" s="70" t="s">
        <v>222</v>
      </c>
      <c r="U34" s="70">
        <v>1</v>
      </c>
      <c r="V34" s="78" t="str">
        <f>AD24</f>
        <v>2,4,1,5,3</v>
      </c>
      <c r="W34" s="96">
        <f>(C15^$C$16*(1/B4)^$C$17)/$D$27</f>
        <v>0.2280604968715528</v>
      </c>
      <c r="X34" s="95">
        <v>0</v>
      </c>
      <c r="Y34" s="95">
        <v>0</v>
      </c>
      <c r="Z34" s="95">
        <v>0</v>
      </c>
      <c r="AA34" s="100"/>
      <c r="AB34">
        <f>SUM(W34:Z34)</f>
        <v>0.2280604968715528</v>
      </c>
    </row>
    <row r="35" spans="10:28" x14ac:dyDescent="0.25">
      <c r="J35" s="70">
        <v>2</v>
      </c>
      <c r="K35" s="78" t="str">
        <f>S25</f>
        <v>1,3</v>
      </c>
      <c r="L35" s="95">
        <v>0</v>
      </c>
      <c r="M35" s="96">
        <f>($C$15^$C$16*(1/C4)^$C$17)/$D$27</f>
        <v>0.1706521649004378</v>
      </c>
      <c r="N35" s="95">
        <v>0</v>
      </c>
      <c r="O35" s="96">
        <f>($C$15^$C$16*(1/E4)^$C$17)/$D$27</f>
        <v>0.43795688337280492</v>
      </c>
      <c r="P35" s="96">
        <f>($C$15^$C$16*(1/F4)^$C$17)/$D$27</f>
        <v>0.16333045485520448</v>
      </c>
      <c r="Q35">
        <f>SUM(L35:O35)</f>
        <v>0.60860904827324269</v>
      </c>
      <c r="S35" s="70" t="s">
        <v>223</v>
      </c>
      <c r="U35" s="70">
        <v>2</v>
      </c>
      <c r="V35" s="78" t="str">
        <f>AD25</f>
        <v>1,3,4,5,2</v>
      </c>
      <c r="W35" s="95">
        <v>0</v>
      </c>
      <c r="X35" s="95">
        <v>0</v>
      </c>
      <c r="Y35" s="100"/>
      <c r="Z35" s="95">
        <v>0</v>
      </c>
      <c r="AA35" s="96">
        <f>(C15^$C$16*(1/D3)^$C$17)/$D$23</f>
        <v>0.12032764965006132</v>
      </c>
      <c r="AB35">
        <f>SUM(W35:AA35)</f>
        <v>0.12032764965006132</v>
      </c>
    </row>
    <row r="36" spans="10:28" x14ac:dyDescent="0.25">
      <c r="J36" s="70">
        <v>3</v>
      </c>
      <c r="K36" s="78" t="str">
        <f>S26</f>
        <v>4,2</v>
      </c>
      <c r="L36" s="70">
        <f>($C$15^$C$16*(1/B3)^$C$17)/$D$23</f>
        <v>0.26435619998877108</v>
      </c>
      <c r="M36" s="95">
        <v>0</v>
      </c>
      <c r="N36" s="70">
        <f>($C$15^$C$16*(1/D3)^$C$17)/$D$23</f>
        <v>0.12032764965006132</v>
      </c>
      <c r="O36" s="95">
        <v>0</v>
      </c>
      <c r="P36" s="70">
        <f>($C$15^$C$16*(1/F3)^$C$17)/$D$23</f>
        <v>0.4417090936521238</v>
      </c>
      <c r="Q36">
        <f>SUM(L36)</f>
        <v>0.26435619998877108</v>
      </c>
      <c r="S36" s="70" t="s">
        <v>224</v>
      </c>
      <c r="U36" s="70">
        <v>3</v>
      </c>
      <c r="V36" s="78" t="str">
        <f>AD26</f>
        <v>4,2,1,5,3</v>
      </c>
      <c r="W36" s="95">
        <v>0</v>
      </c>
      <c r="X36" s="95">
        <v>0</v>
      </c>
      <c r="Y36" s="100"/>
      <c r="Z36" s="96">
        <f>(C15^$C$16*(1/E4)^$C$17)/$D$27</f>
        <v>0.43795688337280492</v>
      </c>
      <c r="AA36" s="95">
        <v>0</v>
      </c>
      <c r="AB36">
        <f>SUM(W36:Z36)</f>
        <v>0.43795688337280492</v>
      </c>
    </row>
    <row r="37" spans="10:28" x14ac:dyDescent="0.25">
      <c r="J37" s="70">
        <v>4</v>
      </c>
      <c r="K37" s="78" t="str">
        <f>S27</f>
        <v>5,1</v>
      </c>
      <c r="L37" s="95">
        <v>0</v>
      </c>
      <c r="M37" s="70">
        <f>($C$15^$C$16*(1/C2)^$C$17)/$D$24</f>
        <v>0.21326349443559109</v>
      </c>
      <c r="N37" s="70">
        <f>($C$15^$C$16*(1/D2)^$C$17)/$D$24</f>
        <v>0.12972710260598164</v>
      </c>
      <c r="O37" s="70">
        <f>($C$15^$C$16*(1/E2)^$C$17)/$D$24</f>
        <v>0.17165110527742697</v>
      </c>
      <c r="P37" s="95">
        <v>0</v>
      </c>
      <c r="Q37">
        <f>SUM(L37:O37)</f>
        <v>0.51464170231899975</v>
      </c>
      <c r="S37" s="70" t="s">
        <v>225</v>
      </c>
      <c r="U37" s="70">
        <v>4</v>
      </c>
      <c r="V37" s="78" t="str">
        <f>AD27</f>
        <v>5,1,4,2,3</v>
      </c>
      <c r="W37" s="95">
        <v>0</v>
      </c>
      <c r="X37" s="96">
        <f>(C15^$C$16*(1/C4)^$C$17)/$D$27</f>
        <v>0.1706521649004378</v>
      </c>
      <c r="Y37" s="95">
        <v>0</v>
      </c>
      <c r="Z37" s="95">
        <v>0</v>
      </c>
      <c r="AA37" s="100"/>
      <c r="AB37">
        <f>SUM(W37:Z37)</f>
        <v>0.1706521649004378</v>
      </c>
    </row>
    <row r="38" spans="10:28" x14ac:dyDescent="0.25">
      <c r="J38" s="70">
        <v>5</v>
      </c>
      <c r="K38" s="78" t="str">
        <f>S28</f>
        <v>3,1</v>
      </c>
      <c r="L38" s="95">
        <v>0</v>
      </c>
      <c r="M38" s="70">
        <f>($C$15^$C$16*(1/C2)^$C$17)/$D$24</f>
        <v>0.21326349443559109</v>
      </c>
      <c r="N38" s="95">
        <v>0</v>
      </c>
      <c r="O38" s="70">
        <f>($C$15^$C$16*(1/E2)^$C$17)/$D$24</f>
        <v>0.17165110527742697</v>
      </c>
      <c r="P38" s="70">
        <f>($C$15^$C$16*(1/F2)^$C$17)/$D$24</f>
        <v>0.48535829768100031</v>
      </c>
      <c r="Q38">
        <f>SUM(L38:O38)</f>
        <v>0.38491459971301806</v>
      </c>
      <c r="S38" s="70" t="s">
        <v>211</v>
      </c>
      <c r="U38" s="70">
        <v>5</v>
      </c>
      <c r="V38" s="78" t="str">
        <f>AD28</f>
        <v>3,1,4,5,2</v>
      </c>
      <c r="W38" s="95">
        <v>0</v>
      </c>
      <c r="X38" s="95">
        <v>0</v>
      </c>
      <c r="Y38" s="95">
        <v>0</v>
      </c>
      <c r="Z38" s="96">
        <f>(C15^$C$16*(1/E3)^$C$17)/$D$23</f>
        <v>0.17360705670904367</v>
      </c>
      <c r="AA38" s="100"/>
      <c r="AB38">
        <f>SUM(W38:Z38)</f>
        <v>0.17360705670904367</v>
      </c>
    </row>
    <row r="41" spans="10:28" x14ac:dyDescent="0.25">
      <c r="J41" t="s">
        <v>168</v>
      </c>
      <c r="U41" s="70" t="s">
        <v>162</v>
      </c>
      <c r="V41" s="70"/>
      <c r="W41" s="70" t="s">
        <v>164</v>
      </c>
      <c r="X41" s="70" t="s">
        <v>165</v>
      </c>
      <c r="Y41" s="70" t="s">
        <v>168</v>
      </c>
      <c r="Z41" s="70" t="s">
        <v>169</v>
      </c>
      <c r="AA41" s="70" t="s">
        <v>308</v>
      </c>
    </row>
    <row r="42" spans="10:28" x14ac:dyDescent="0.25">
      <c r="J42" s="100" t="s">
        <v>160</v>
      </c>
      <c r="U42" s="70">
        <v>1</v>
      </c>
      <c r="V42" s="70">
        <f ca="1">RAND()</f>
        <v>8.7067796443748624E-2</v>
      </c>
      <c r="W42" s="70">
        <v>0.984597812788502</v>
      </c>
      <c r="X42" s="70">
        <v>0.55232639552162144</v>
      </c>
      <c r="Y42" s="70">
        <v>0.92272259988395755</v>
      </c>
      <c r="Z42" s="70">
        <v>0.49859905986453557</v>
      </c>
      <c r="AA42" s="70">
        <v>0.58800762129536899</v>
      </c>
    </row>
    <row r="43" spans="10:28" x14ac:dyDescent="0.25">
      <c r="J43" s="70" t="s">
        <v>156</v>
      </c>
      <c r="K43" s="70" t="s">
        <v>161</v>
      </c>
      <c r="L43" s="70">
        <v>1</v>
      </c>
      <c r="M43" s="70">
        <v>2</v>
      </c>
      <c r="N43" s="70">
        <v>3</v>
      </c>
      <c r="O43" s="70">
        <v>4</v>
      </c>
      <c r="P43" s="70">
        <v>5</v>
      </c>
      <c r="Q43" t="s">
        <v>163</v>
      </c>
      <c r="U43" s="70">
        <v>2</v>
      </c>
      <c r="V43" s="70">
        <f ca="1">RAND()</f>
        <v>1.8853310159217651E-2</v>
      </c>
      <c r="W43" s="70">
        <v>0.22422712432577729</v>
      </c>
      <c r="X43" s="70">
        <v>0.75153053183668395</v>
      </c>
      <c r="Y43" s="70">
        <v>0.59580024387739805</v>
      </c>
      <c r="Z43" s="70">
        <v>0.63577590920856575</v>
      </c>
      <c r="AA43" s="70">
        <v>0.30812618672895142</v>
      </c>
    </row>
    <row r="44" spans="10:28" x14ac:dyDescent="0.25">
      <c r="J44" s="70">
        <v>1</v>
      </c>
      <c r="K44" s="78" t="str">
        <f>S34</f>
        <v>2,4,1</v>
      </c>
      <c r="L44" s="95">
        <v>0</v>
      </c>
      <c r="M44" s="95">
        <v>0</v>
      </c>
      <c r="N44" s="70">
        <f>($C$15^$C$16*(1/D2)^$C$17)/$D$24</f>
        <v>0.12972710260598164</v>
      </c>
      <c r="O44" s="95">
        <v>0</v>
      </c>
      <c r="P44" s="70">
        <f>($C$15^$C$16*(1/F2)^$C$17)/$D$24</f>
        <v>0.48535829768100031</v>
      </c>
      <c r="Q44">
        <f>SUM(L44:P44)</f>
        <v>0.61508540028698189</v>
      </c>
      <c r="S44" s="70" t="s">
        <v>226</v>
      </c>
      <c r="U44" s="70">
        <v>3</v>
      </c>
      <c r="V44" s="70">
        <f ca="1">RAND()</f>
        <v>0.2103816405029445</v>
      </c>
      <c r="W44" s="70">
        <v>0.59200455007512998</v>
      </c>
      <c r="X44" s="70">
        <v>0.26573213950888397</v>
      </c>
      <c r="Y44" s="70">
        <v>0.95540946063055598</v>
      </c>
      <c r="Z44" s="70">
        <v>0.53263822511948145</v>
      </c>
      <c r="AA44" s="70">
        <v>0.43511833333457195</v>
      </c>
    </row>
    <row r="45" spans="10:28" x14ac:dyDescent="0.25">
      <c r="J45" s="70">
        <v>2</v>
      </c>
      <c r="K45" s="78" t="str">
        <f>S35</f>
        <v>1,3,4</v>
      </c>
      <c r="L45" s="95">
        <v>0</v>
      </c>
      <c r="M45" s="96">
        <f>($C$15^$C$16*(1/C5)^$C$17)/$D$25</f>
        <v>0.19881185968436818</v>
      </c>
      <c r="N45" s="95">
        <v>0</v>
      </c>
      <c r="O45" s="95">
        <v>0</v>
      </c>
      <c r="P45" s="96">
        <f>($C$15^$C$16*(1/F5)^$C$17)/$D$25</f>
        <v>0.20388359079876531</v>
      </c>
      <c r="Q45">
        <f>SUM(L45:P45)</f>
        <v>0.40269545048313349</v>
      </c>
      <c r="S45" s="70" t="s">
        <v>227</v>
      </c>
      <c r="U45" s="70">
        <v>4</v>
      </c>
      <c r="V45" s="70">
        <f ca="1">RAND()</f>
        <v>0.27241474995260728</v>
      </c>
      <c r="W45" s="70">
        <v>0.74654496610503029</v>
      </c>
      <c r="X45" s="70">
        <v>0.51840541555773023</v>
      </c>
      <c r="Y45" s="70">
        <v>0.2079078933024745</v>
      </c>
      <c r="Z45" s="70">
        <v>0.72299306929685114</v>
      </c>
      <c r="AA45" s="70">
        <v>0.47570434031852937</v>
      </c>
    </row>
    <row r="46" spans="10:28" x14ac:dyDescent="0.25">
      <c r="J46" s="70">
        <v>3</v>
      </c>
      <c r="K46" s="78" t="str">
        <f>S36</f>
        <v>4,2,1</v>
      </c>
      <c r="L46" s="95">
        <v>0</v>
      </c>
      <c r="M46" s="95">
        <v>0</v>
      </c>
      <c r="N46" s="70">
        <f>($C$15^$C$16*(1/D2)^$C$17)/$D$24</f>
        <v>0.12972710260598164</v>
      </c>
      <c r="O46" s="95">
        <v>0</v>
      </c>
      <c r="P46" s="70">
        <f>($C$15^$C$16*(1/F2)^$C$17)/$D$24</f>
        <v>0.48535829768100031</v>
      </c>
      <c r="Q46">
        <f>SUM(L46:P46)</f>
        <v>0.61508540028698189</v>
      </c>
      <c r="S46" s="70" t="s">
        <v>228</v>
      </c>
      <c r="U46" s="70">
        <v>5</v>
      </c>
      <c r="V46" s="70">
        <f ca="1">RAND()</f>
        <v>0.26586039497482505</v>
      </c>
      <c r="W46" s="70">
        <v>0.24836256819781222</v>
      </c>
      <c r="X46" s="70">
        <v>0.7662066270415171</v>
      </c>
      <c r="Y46" s="70">
        <v>0.73951536498048365</v>
      </c>
      <c r="Z46" s="70">
        <v>0.34513558907580333</v>
      </c>
      <c r="AA46" s="70">
        <v>0.41184203059774549</v>
      </c>
    </row>
    <row r="47" spans="10:28" x14ac:dyDescent="0.25">
      <c r="J47" s="70">
        <v>4</v>
      </c>
      <c r="K47" s="78" t="str">
        <f>S37</f>
        <v>5,1,4</v>
      </c>
      <c r="L47" s="95">
        <v>0</v>
      </c>
      <c r="M47" s="70">
        <f>($C$15^$C$16*(1/C5)^$C$17)/$D$25</f>
        <v>0.19881185968436818</v>
      </c>
      <c r="N47" s="70">
        <f>($C$15^$C$16*(1/D5)^$C$17)/$D$25</f>
        <v>0.35363879465980536</v>
      </c>
      <c r="O47" s="95">
        <v>0</v>
      </c>
      <c r="P47" s="95">
        <v>0</v>
      </c>
      <c r="Q47">
        <f>SUM(L47:M47)</f>
        <v>0.19881185968436818</v>
      </c>
      <c r="S47" s="70" t="s">
        <v>229</v>
      </c>
    </row>
    <row r="48" spans="10:28" x14ac:dyDescent="0.25">
      <c r="J48" s="70">
        <v>5</v>
      </c>
      <c r="K48" s="78" t="str">
        <f>S38</f>
        <v>3,1,4</v>
      </c>
      <c r="L48" s="95">
        <v>0</v>
      </c>
      <c r="M48" s="70">
        <f>($C$15^$C$16*(1/C5)^$C$17)/$D$25</f>
        <v>0.19881185968436818</v>
      </c>
      <c r="N48" s="95">
        <v>0</v>
      </c>
      <c r="O48" s="95">
        <v>0</v>
      </c>
      <c r="P48" s="70">
        <f>($C$15^$C$16*(1/F5)^$C$17)/$D$25</f>
        <v>0.20388359079876531</v>
      </c>
      <c r="Q48">
        <f>SUM(L48:P48)</f>
        <v>0.40269545048313349</v>
      </c>
      <c r="S48" s="70" t="s">
        <v>213</v>
      </c>
      <c r="V48" t="s">
        <v>473</v>
      </c>
    </row>
    <row r="51" spans="2:22" x14ac:dyDescent="0.25">
      <c r="B51" s="100" t="s">
        <v>183</v>
      </c>
    </row>
    <row r="52" spans="2:22" x14ac:dyDescent="0.25">
      <c r="B52" t="s">
        <v>156</v>
      </c>
      <c r="C52" t="s">
        <v>184</v>
      </c>
    </row>
    <row r="53" spans="2:22" x14ac:dyDescent="0.25">
      <c r="B53" s="70">
        <v>1</v>
      </c>
      <c r="C53" s="96" t="str">
        <f>AF24</f>
        <v>2,4,1,5,3,2</v>
      </c>
      <c r="D53" s="96">
        <f>E3+B5+F2+D6+C4</f>
        <v>1016</v>
      </c>
      <c r="F53" s="207" t="s">
        <v>476</v>
      </c>
    </row>
    <row r="54" spans="2:22" x14ac:dyDescent="0.25">
      <c r="B54" s="95">
        <v>2</v>
      </c>
      <c r="C54" s="95" t="str">
        <f>AF25</f>
        <v>1,3,4,5,2,1</v>
      </c>
      <c r="D54" s="95">
        <f>D2+E4+F5+C6+B3</f>
        <v>737</v>
      </c>
    </row>
    <row r="55" spans="2:22" x14ac:dyDescent="0.25">
      <c r="B55" s="70">
        <v>3</v>
      </c>
      <c r="C55" s="96" t="str">
        <f>AF26</f>
        <v>4,2,1,5,3,4</v>
      </c>
      <c r="D55" s="96">
        <f>C5+B3+F2+D6+E4</f>
        <v>807</v>
      </c>
    </row>
    <row r="56" spans="2:22" x14ac:dyDescent="0.25">
      <c r="B56" s="70">
        <v>4</v>
      </c>
      <c r="C56" s="96" t="str">
        <f>AF27</f>
        <v>5,1,4,2,3,5</v>
      </c>
      <c r="D56" s="96">
        <f>B6+E2+C5+D3+F4</f>
        <v>1016</v>
      </c>
    </row>
    <row r="57" spans="2:22" x14ac:dyDescent="0.25">
      <c r="B57" s="70">
        <v>5</v>
      </c>
      <c r="C57" s="96" t="str">
        <f>AF28</f>
        <v>3,1,4,5,2,3</v>
      </c>
      <c r="D57" s="96">
        <f>B4+E2+F5+C6+D3</f>
        <v>946</v>
      </c>
    </row>
    <row r="59" spans="2:22" x14ac:dyDescent="0.25">
      <c r="M59" s="207" t="s">
        <v>478</v>
      </c>
    </row>
    <row r="60" spans="2:22" x14ac:dyDescent="0.25">
      <c r="B60" s="100" t="s">
        <v>145</v>
      </c>
      <c r="M60" t="s">
        <v>479</v>
      </c>
    </row>
    <row r="61" spans="2:22" x14ac:dyDescent="0.25">
      <c r="L61" s="94" t="s">
        <v>4</v>
      </c>
      <c r="M61" s="94" t="s">
        <v>235</v>
      </c>
      <c r="N61" s="94" t="s">
        <v>163</v>
      </c>
      <c r="O61" s="94" t="s">
        <v>150</v>
      </c>
    </row>
    <row r="62" spans="2:22" x14ac:dyDescent="0.25">
      <c r="L62" s="127" t="s">
        <v>152</v>
      </c>
      <c r="M62" s="96">
        <f>1/D54</f>
        <v>1.3568521031207597E-3</v>
      </c>
      <c r="N62" s="107">
        <f>SUM(M62:M63)</f>
        <v>2.5960094761071292E-3</v>
      </c>
      <c r="O62" s="107">
        <f>$C$65+N62</f>
        <v>0.10259600947610714</v>
      </c>
      <c r="R62" t="s">
        <v>151</v>
      </c>
    </row>
    <row r="63" spans="2:22" x14ac:dyDescent="0.25">
      <c r="M63" s="96">
        <f>1/D55</f>
        <v>1.2391573729863693E-3</v>
      </c>
      <c r="Q63" s="54"/>
      <c r="R63" s="54">
        <v>1</v>
      </c>
      <c r="S63" s="54">
        <v>2</v>
      </c>
      <c r="T63" s="54">
        <v>3</v>
      </c>
      <c r="U63" s="54">
        <v>4</v>
      </c>
      <c r="V63" s="54">
        <v>5</v>
      </c>
    </row>
    <row r="64" spans="2:22" x14ac:dyDescent="0.25">
      <c r="L64" s="127" t="s">
        <v>185</v>
      </c>
      <c r="M64" s="96">
        <f>1/D54</f>
        <v>1.3568521031207597E-3</v>
      </c>
      <c r="N64" s="107">
        <f>SUM(M64:M64)</f>
        <v>1.3568521031207597E-3</v>
      </c>
      <c r="O64" s="107">
        <f>$C$65+N64</f>
        <v>0.10135685210312076</v>
      </c>
      <c r="Q64" s="54">
        <v>1</v>
      </c>
      <c r="R64" s="54">
        <v>0</v>
      </c>
      <c r="S64" s="54">
        <f>O62</f>
        <v>0.10259600947610714</v>
      </c>
      <c r="T64" s="54">
        <f>O64</f>
        <v>0.10135685210312076</v>
      </c>
      <c r="U64" s="54">
        <f>O65</f>
        <v>0.10302558638943916</v>
      </c>
      <c r="V64" s="54">
        <f>O68</f>
        <v>0.10320766130999424</v>
      </c>
    </row>
    <row r="65" spans="2:22" x14ac:dyDescent="0.25">
      <c r="B65" s="102" t="s">
        <v>234</v>
      </c>
      <c r="C65">
        <f>(1-$C$14)*$C$15</f>
        <v>0.1</v>
      </c>
      <c r="D65" s="102"/>
      <c r="E65" s="102" t="s">
        <v>344</v>
      </c>
      <c r="G65" s="207" t="s">
        <v>477</v>
      </c>
      <c r="L65" s="128" t="s">
        <v>186</v>
      </c>
      <c r="M65" s="96">
        <f>1/D53</f>
        <v>9.8425196850393699E-4</v>
      </c>
      <c r="N65" s="128">
        <f>SUM(M65:M67)</f>
        <v>3.0255863894391635E-3</v>
      </c>
      <c r="O65" s="128">
        <f>$C$65+N65</f>
        <v>0.10302558638943916</v>
      </c>
      <c r="Q65" s="54">
        <v>2</v>
      </c>
      <c r="R65" s="54">
        <f>O62</f>
        <v>0.10259600947610714</v>
      </c>
      <c r="S65" s="54">
        <v>0</v>
      </c>
      <c r="T65" s="54">
        <f>O71</f>
        <v>0.10302558638943916</v>
      </c>
      <c r="U65" s="54">
        <f>O74</f>
        <v>0.10320766130999424</v>
      </c>
      <c r="V65" s="54">
        <f>O77</f>
        <v>0.10241393455555206</v>
      </c>
    </row>
    <row r="66" spans="2:22" x14ac:dyDescent="0.25">
      <c r="B66" s="104"/>
      <c r="C66" s="101"/>
      <c r="D66" s="104"/>
      <c r="E66" s="104"/>
      <c r="L66" s="131"/>
      <c r="M66" s="96">
        <f>1/D56</f>
        <v>9.8425196850393699E-4</v>
      </c>
      <c r="N66" s="131"/>
      <c r="O66" s="131"/>
      <c r="Q66" s="54">
        <v>3</v>
      </c>
      <c r="R66" s="54">
        <f>O64</f>
        <v>0.10135685210312076</v>
      </c>
      <c r="S66" s="54">
        <f>O71</f>
        <v>0.10302558638943916</v>
      </c>
      <c r="T66" s="54">
        <v>0</v>
      </c>
      <c r="U66" s="54">
        <f>O79</f>
        <v>0.10259600947610714</v>
      </c>
      <c r="V66" s="54">
        <f>O81</f>
        <v>0.10320766130999424</v>
      </c>
    </row>
    <row r="67" spans="2:22" x14ac:dyDescent="0.25">
      <c r="B67" s="104"/>
      <c r="C67" s="101"/>
      <c r="D67" s="104"/>
      <c r="E67" s="104"/>
      <c r="L67" s="129"/>
      <c r="M67" s="96">
        <f>1/D57</f>
        <v>1.0570824524312897E-3</v>
      </c>
      <c r="N67" s="129"/>
      <c r="O67" s="129"/>
      <c r="Q67" s="54">
        <v>4</v>
      </c>
      <c r="R67" s="54">
        <f>O65</f>
        <v>0.10302558638943916</v>
      </c>
      <c r="S67" s="54">
        <f>O74</f>
        <v>0.10320766130999424</v>
      </c>
      <c r="T67" s="54">
        <f>O79</f>
        <v>0.10259600947610714</v>
      </c>
      <c r="U67" s="54">
        <v>0</v>
      </c>
      <c r="V67" s="54">
        <f>O84</f>
        <v>0.10241393455555206</v>
      </c>
    </row>
    <row r="68" spans="2:22" x14ac:dyDescent="0.25">
      <c r="B68" s="104"/>
      <c r="C68" s="101"/>
      <c r="D68" s="104"/>
      <c r="E68" s="104"/>
      <c r="L68" s="128" t="s">
        <v>187</v>
      </c>
      <c r="M68" s="96">
        <f>1/D53</f>
        <v>9.8425196850393699E-4</v>
      </c>
      <c r="N68" s="132">
        <f>SUM(M68:M70)</f>
        <v>3.2076613099942435E-3</v>
      </c>
      <c r="O68" s="128">
        <f>$C$65+N68</f>
        <v>0.10320766130999424</v>
      </c>
      <c r="Q68" s="54">
        <v>5</v>
      </c>
      <c r="R68" s="54">
        <f>O68</f>
        <v>0.10320766130999424</v>
      </c>
      <c r="S68" s="54">
        <f>O77</f>
        <v>0.10241393455555206</v>
      </c>
      <c r="T68" s="54">
        <f>O81</f>
        <v>0.10320766130999424</v>
      </c>
      <c r="U68" s="54">
        <f>O84</f>
        <v>0.10241393455555206</v>
      </c>
      <c r="V68" s="54">
        <v>0</v>
      </c>
    </row>
    <row r="69" spans="2:22" x14ac:dyDescent="0.25">
      <c r="B69" s="104"/>
      <c r="C69" s="101"/>
      <c r="D69" s="104"/>
      <c r="E69" s="104"/>
      <c r="L69" s="131"/>
      <c r="M69" s="96">
        <f>1/D55</f>
        <v>1.2391573729863693E-3</v>
      </c>
      <c r="N69" s="133"/>
      <c r="O69" s="131"/>
    </row>
    <row r="70" spans="2:22" x14ac:dyDescent="0.25">
      <c r="B70" s="125"/>
      <c r="C70" s="101"/>
      <c r="D70" s="101"/>
      <c r="E70" s="101"/>
      <c r="L70" s="129"/>
      <c r="M70" s="96">
        <f>1/D56</f>
        <v>9.8425196850393699E-4</v>
      </c>
      <c r="N70" s="134"/>
      <c r="O70" s="129"/>
    </row>
    <row r="71" spans="2:22" x14ac:dyDescent="0.25">
      <c r="B71" s="104"/>
      <c r="C71" s="101"/>
      <c r="D71" s="106"/>
      <c r="E71" s="104"/>
      <c r="L71" s="127" t="s">
        <v>153</v>
      </c>
      <c r="M71" s="96">
        <f>1/D53</f>
        <v>9.8425196850393699E-4</v>
      </c>
      <c r="N71" s="108">
        <f>SUM(M71:M73)</f>
        <v>3.0255863894391635E-3</v>
      </c>
      <c r="O71" s="107">
        <f>$C$65+N71</f>
        <v>0.10302558638943916</v>
      </c>
    </row>
    <row r="72" spans="2:22" x14ac:dyDescent="0.25">
      <c r="B72" s="104"/>
      <c r="C72" s="101"/>
      <c r="D72" s="106"/>
      <c r="E72" s="104"/>
      <c r="M72" s="96">
        <f>1/D56</f>
        <v>9.8425196850393699E-4</v>
      </c>
    </row>
    <row r="73" spans="2:22" x14ac:dyDescent="0.25">
      <c r="B73" s="104"/>
      <c r="C73" s="101"/>
      <c r="D73" s="106"/>
      <c r="E73" s="104"/>
      <c r="M73" s="96">
        <f>1/D57</f>
        <v>1.0570824524312897E-3</v>
      </c>
    </row>
    <row r="74" spans="2:22" x14ac:dyDescent="0.25">
      <c r="B74" s="104"/>
      <c r="C74" s="101"/>
      <c r="D74" s="106"/>
      <c r="E74" s="104"/>
      <c r="L74" s="128" t="s">
        <v>188</v>
      </c>
      <c r="M74" s="96">
        <f>1/D53</f>
        <v>9.8425196850393699E-4</v>
      </c>
      <c r="N74" s="132">
        <f>SUM(M74:M76)</f>
        <v>3.2076613099942435E-3</v>
      </c>
      <c r="O74" s="128">
        <f>$C$65+N74</f>
        <v>0.10320766130999424</v>
      </c>
    </row>
    <row r="75" spans="2:22" x14ac:dyDescent="0.25">
      <c r="B75" s="104"/>
      <c r="C75" s="101"/>
      <c r="D75" s="106"/>
      <c r="E75" s="106"/>
      <c r="L75" s="131"/>
      <c r="M75" s="96">
        <f>1/D55</f>
        <v>1.2391573729863693E-3</v>
      </c>
      <c r="N75" s="133"/>
      <c r="O75" s="131"/>
    </row>
    <row r="76" spans="2:22" x14ac:dyDescent="0.25">
      <c r="B76" s="102"/>
      <c r="C76" s="102"/>
      <c r="D76" s="102"/>
      <c r="E76" s="102"/>
      <c r="L76" s="129"/>
      <c r="M76" s="96">
        <f>1/D56</f>
        <v>9.8425196850393699E-4</v>
      </c>
      <c r="N76" s="134"/>
      <c r="O76" s="129"/>
    </row>
    <row r="77" spans="2:22" x14ac:dyDescent="0.25">
      <c r="B77" s="125"/>
      <c r="C77" s="101"/>
      <c r="D77" s="104"/>
      <c r="E77" s="104"/>
      <c r="L77" s="128" t="s">
        <v>189</v>
      </c>
      <c r="M77" s="96">
        <f>1/D54</f>
        <v>1.3568521031207597E-3</v>
      </c>
      <c r="N77" s="132">
        <f>SUM(M77:M78)</f>
        <v>2.4139345555520492E-3</v>
      </c>
      <c r="O77" s="128">
        <f>$C$65+N77</f>
        <v>0.10241393455555206</v>
      </c>
    </row>
    <row r="78" spans="2:22" x14ac:dyDescent="0.25">
      <c r="B78" s="125"/>
      <c r="C78" s="101"/>
      <c r="D78" s="104"/>
      <c r="E78" s="104"/>
      <c r="L78" s="129"/>
      <c r="M78" s="96">
        <f>1/D57</f>
        <v>1.0570824524312897E-3</v>
      </c>
      <c r="N78" s="134"/>
      <c r="O78" s="129"/>
    </row>
    <row r="79" spans="2:22" x14ac:dyDescent="0.25">
      <c r="B79" s="125"/>
      <c r="C79" s="101"/>
      <c r="D79" s="104"/>
      <c r="E79" s="104"/>
      <c r="L79" s="127" t="s">
        <v>190</v>
      </c>
      <c r="M79" s="96">
        <f>1/D54</f>
        <v>1.3568521031207597E-3</v>
      </c>
      <c r="N79" s="107">
        <f>SUM(M79:M80)</f>
        <v>2.5960094761071292E-3</v>
      </c>
      <c r="O79" s="107">
        <f>$C$65+N79</f>
        <v>0.10259600947610714</v>
      </c>
    </row>
    <row r="80" spans="2:22" x14ac:dyDescent="0.25">
      <c r="B80" s="125"/>
      <c r="C80" s="101"/>
      <c r="D80" s="104"/>
      <c r="E80" s="104"/>
      <c r="M80" s="96">
        <f>1/D55</f>
        <v>1.2391573729863693E-3</v>
      </c>
    </row>
    <row r="81" spans="2:31" x14ac:dyDescent="0.25">
      <c r="B81" s="125"/>
      <c r="C81" s="101"/>
      <c r="D81" s="104"/>
      <c r="E81" s="104"/>
      <c r="L81" s="135" t="s">
        <v>191</v>
      </c>
      <c r="M81" s="96">
        <f>1/D53</f>
        <v>9.8425196850393699E-4</v>
      </c>
      <c r="N81" s="128">
        <f>SUM(M81:M83)</f>
        <v>3.2076613099942435E-3</v>
      </c>
      <c r="O81" s="128">
        <f>$C$65+N81</f>
        <v>0.10320766130999424</v>
      </c>
    </row>
    <row r="82" spans="2:31" x14ac:dyDescent="0.25">
      <c r="B82" s="104"/>
      <c r="D82" s="101"/>
      <c r="E82" s="104"/>
      <c r="L82" s="136"/>
      <c r="M82" s="96">
        <f>1/D55</f>
        <v>1.2391573729863693E-3</v>
      </c>
      <c r="N82" s="129"/>
      <c r="O82" s="129"/>
    </row>
    <row r="83" spans="2:31" x14ac:dyDescent="0.25">
      <c r="B83" s="125"/>
      <c r="C83" s="101"/>
      <c r="D83" s="106"/>
      <c r="E83" s="104"/>
      <c r="M83" s="96">
        <f>1/D56</f>
        <v>9.8425196850393699E-4</v>
      </c>
    </row>
    <row r="84" spans="2:31" x14ac:dyDescent="0.25">
      <c r="B84" s="104"/>
      <c r="C84" s="101"/>
      <c r="D84" s="106"/>
      <c r="E84" s="104"/>
      <c r="L84" s="128" t="s">
        <v>192</v>
      </c>
      <c r="M84" s="96">
        <f>1/D54</f>
        <v>1.3568521031207597E-3</v>
      </c>
      <c r="N84" s="128">
        <f>SUM(M84:M85)</f>
        <v>2.4139345555520492E-3</v>
      </c>
      <c r="O84" s="128">
        <f>$C$65+N84</f>
        <v>0.10241393455555206</v>
      </c>
    </row>
    <row r="85" spans="2:31" x14ac:dyDescent="0.25">
      <c r="B85" s="104"/>
      <c r="C85" s="101"/>
      <c r="D85" s="106"/>
      <c r="E85" s="104"/>
      <c r="L85" s="129"/>
      <c r="M85" s="96">
        <f>1/D57</f>
        <v>1.0570824524312897E-3</v>
      </c>
      <c r="N85" s="129"/>
      <c r="O85" s="129"/>
    </row>
    <row r="89" spans="2:31" x14ac:dyDescent="0.25">
      <c r="B89" s="123" t="s">
        <v>236</v>
      </c>
      <c r="C89" s="101"/>
      <c r="D89" s="106"/>
      <c r="E89" s="106"/>
    </row>
    <row r="90" spans="2:31" x14ac:dyDescent="0.25">
      <c r="B90" s="104"/>
      <c r="C90" s="101"/>
      <c r="D90" s="106"/>
      <c r="E90" s="106"/>
    </row>
    <row r="91" spans="2:31" x14ac:dyDescent="0.25">
      <c r="B91" s="100" t="s">
        <v>155</v>
      </c>
      <c r="D91" s="70" t="s">
        <v>132</v>
      </c>
      <c r="J91" t="s">
        <v>164</v>
      </c>
      <c r="U91" t="s">
        <v>169</v>
      </c>
    </row>
    <row r="92" spans="2:31" x14ac:dyDescent="0.25">
      <c r="B92" s="70" t="s">
        <v>156</v>
      </c>
      <c r="C92" s="70" t="s">
        <v>157</v>
      </c>
      <c r="D92" t="s">
        <v>167</v>
      </c>
      <c r="J92" s="100" t="s">
        <v>160</v>
      </c>
      <c r="U92" s="100" t="s">
        <v>160</v>
      </c>
    </row>
    <row r="93" spans="2:31" x14ac:dyDescent="0.25">
      <c r="B93" s="70">
        <v>1</v>
      </c>
      <c r="C93" s="137">
        <v>1</v>
      </c>
      <c r="D93">
        <f>S64^$C$16*(1/C2)^$C$17+T64^$C$16*(1/D2)^$C$17+U64^$C$16*(1/E2)^$C$17+V64^$C$16*(1/F2)^$C$17</f>
        <v>3.6519719952241986E-3</v>
      </c>
      <c r="J93" s="70" t="s">
        <v>156</v>
      </c>
      <c r="K93" s="70" t="s">
        <v>161</v>
      </c>
      <c r="L93" s="70">
        <v>1</v>
      </c>
      <c r="M93" s="70">
        <v>2</v>
      </c>
      <c r="N93" s="70">
        <v>3</v>
      </c>
      <c r="O93" s="70">
        <v>4</v>
      </c>
      <c r="P93" s="70">
        <v>5</v>
      </c>
      <c r="Q93" t="s">
        <v>163</v>
      </c>
      <c r="S93" t="s">
        <v>170</v>
      </c>
      <c r="U93" s="70" t="s">
        <v>156</v>
      </c>
      <c r="V93" s="70" t="s">
        <v>161</v>
      </c>
      <c r="W93" s="70">
        <v>1</v>
      </c>
      <c r="X93" s="70">
        <v>2</v>
      </c>
      <c r="Y93" s="70">
        <v>3</v>
      </c>
      <c r="Z93" s="70">
        <v>4</v>
      </c>
      <c r="AA93" s="70">
        <v>5</v>
      </c>
      <c r="AB93" t="s">
        <v>163</v>
      </c>
    </row>
    <row r="94" spans="2:31" x14ac:dyDescent="0.25">
      <c r="B94" s="70">
        <v>2</v>
      </c>
      <c r="C94" s="137">
        <v>5</v>
      </c>
      <c r="D94">
        <f>R68^$C$16*(1/B6)^$C$17+S68^$C$16*(1/C6)^$C$17+T68^$C$16*(1/D6)^$C$17+U68^$C$16*(1/E6)^$C$17</f>
        <v>3.9389607733243482E-3</v>
      </c>
      <c r="J94" s="70">
        <v>1</v>
      </c>
      <c r="K94" s="78">
        <f>C93</f>
        <v>1</v>
      </c>
      <c r="L94" s="95">
        <v>0</v>
      </c>
      <c r="M94" s="70">
        <f>(S64^$C$16*(1/C2)^$C$17)/$D$93</f>
        <v>0.21282816435819876</v>
      </c>
      <c r="N94" s="70">
        <f>(T64^$C$16*(1/D2)^$C$17)/$D$93</f>
        <v>0.12789864444939211</v>
      </c>
      <c r="O94" s="70">
        <f>(U64^$C$16*(1/E2)^$C$17)/$D$93</f>
        <v>0.17201796615063847</v>
      </c>
      <c r="P94" s="70">
        <f>(V64^$C$16*(1/F2)^$C$17)/$D$93</f>
        <v>0.48725522504177071</v>
      </c>
      <c r="Q94">
        <f>SUM(L94:O94)</f>
        <v>0.51274477495822934</v>
      </c>
      <c r="S94" s="70" t="s">
        <v>186</v>
      </c>
      <c r="U94" s="70">
        <v>1</v>
      </c>
      <c r="V94" s="78" t="str">
        <f>S114</f>
        <v>1,4,2,3</v>
      </c>
      <c r="W94" s="95">
        <v>0</v>
      </c>
      <c r="X94" s="95">
        <v>0</v>
      </c>
      <c r="Y94" s="95">
        <v>0</v>
      </c>
      <c r="Z94" s="95">
        <v>0</v>
      </c>
      <c r="AA94" s="96">
        <f>(V66^$C$16*(1/F4)^$C$17)/$D$95</f>
        <v>0.1644795670497671</v>
      </c>
      <c r="AB94">
        <f>SUM(W94:AA94)</f>
        <v>0.1644795670497671</v>
      </c>
      <c r="AD94" s="70" t="s">
        <v>242</v>
      </c>
      <c r="AE94" t="s">
        <v>322</v>
      </c>
    </row>
    <row r="95" spans="2:31" x14ac:dyDescent="0.25">
      <c r="B95" s="70">
        <v>3</v>
      </c>
      <c r="C95" s="137">
        <v>3</v>
      </c>
      <c r="D95">
        <f>R66^$C$16*(1/B4)^$C$17+S66^$C$16*(1/C4)^$C$17+U66^$C$16*(1/E4)^$C$17+V66^$C$16*(1/F4)^$C$17</f>
        <v>2.070891542135106E-3</v>
      </c>
      <c r="J95" s="70">
        <v>2</v>
      </c>
      <c r="K95" s="78">
        <f>C94</f>
        <v>5</v>
      </c>
      <c r="L95" s="70">
        <f>(R68^$C$16*(1/B6)^$C$17)/$D$94</f>
        <v>0.45175429225648839</v>
      </c>
      <c r="M95" s="70">
        <f>(S68^$C$16*(1/C6)^$C$17)/$D$94</f>
        <v>0.32911699126432536</v>
      </c>
      <c r="N95" s="70">
        <f>(T68^$C$16*(1/D6)^$C$17)/$D$94</f>
        <v>8.6474418979789858E-2</v>
      </c>
      <c r="O95" s="70">
        <f>(U68^$C$16*(1/E6)^$C$17)/$D$94</f>
        <v>0.13265429749939642</v>
      </c>
      <c r="P95" s="95">
        <v>0</v>
      </c>
      <c r="Q95">
        <f>SUM(L95)</f>
        <v>0.45175429225648839</v>
      </c>
      <c r="S95" s="70" t="s">
        <v>198</v>
      </c>
      <c r="U95" s="70">
        <v>2</v>
      </c>
      <c r="V95" s="78" t="str">
        <f>S115</f>
        <v>5,1,4,2</v>
      </c>
      <c r="W95" s="95">
        <v>0</v>
      </c>
      <c r="X95" s="95">
        <v>0</v>
      </c>
      <c r="Y95" s="96">
        <f>(T65^$C$16*(1/D3)^$C$17)/$D$96</f>
        <v>0.1207403196147025</v>
      </c>
      <c r="Z95" s="95">
        <v>0</v>
      </c>
      <c r="AA95" s="95">
        <v>0</v>
      </c>
      <c r="AB95">
        <f>SUM(W95:Y95)</f>
        <v>0.1207403196147025</v>
      </c>
      <c r="AD95" s="70" t="s">
        <v>233</v>
      </c>
      <c r="AE95" t="s">
        <v>320</v>
      </c>
    </row>
    <row r="96" spans="2:31" x14ac:dyDescent="0.25">
      <c r="B96" s="70">
        <v>4</v>
      </c>
      <c r="C96" s="137">
        <v>2</v>
      </c>
      <c r="D96">
        <f>R65^$C$16*(1/B3)^$C$17+T65^$C$16*(1/D3)^$C$17+U65^$C$16*(1/E3)^$C$17+V65^$C$16*(1/F3)^$C$17</f>
        <v>2.9423530089690442E-3</v>
      </c>
      <c r="J96" s="70">
        <v>3</v>
      </c>
      <c r="K96" s="78">
        <f>C95</f>
        <v>3</v>
      </c>
      <c r="L96" s="70">
        <f>(R66^$C$16*(1/B4)^$C$17)/$D$95</f>
        <v>0.22554646549705412</v>
      </c>
      <c r="M96" s="70">
        <f>(S66^$C$16*(1/C4)^$C$17)/$D$95</f>
        <v>0.17154961305019739</v>
      </c>
      <c r="N96" s="95">
        <v>0</v>
      </c>
      <c r="O96" s="70">
        <f>(U66^$C$16*(1/E4)^$C$17)/$D$95</f>
        <v>0.43842435440298133</v>
      </c>
      <c r="P96" s="70">
        <f>(V66^$C$16*(1/F4)^$C$17)/$D$95</f>
        <v>0.1644795670497671</v>
      </c>
      <c r="Q96">
        <f>SUM(L96)</f>
        <v>0.22554646549705412</v>
      </c>
      <c r="S96" s="70" t="s">
        <v>199</v>
      </c>
      <c r="U96" s="70">
        <v>3</v>
      </c>
      <c r="V96" s="78" t="str">
        <f>S116</f>
        <v>4,2,1,5</v>
      </c>
      <c r="W96" s="95">
        <v>0</v>
      </c>
      <c r="X96" s="95">
        <v>0</v>
      </c>
      <c r="Y96" s="70">
        <f>(T68^$C$16*(1/D6)^$C$17)/$D$94</f>
        <v>8.6474418979789858E-2</v>
      </c>
      <c r="Z96" s="95">
        <v>0</v>
      </c>
      <c r="AA96" s="95">
        <v>0</v>
      </c>
      <c r="AB96">
        <f>SUM(W96:Y96)</f>
        <v>8.6474418979789858E-2</v>
      </c>
      <c r="AD96" s="70" t="s">
        <v>232</v>
      </c>
      <c r="AE96" t="s">
        <v>319</v>
      </c>
    </row>
    <row r="97" spans="2:31" x14ac:dyDescent="0.25">
      <c r="B97" s="70">
        <v>5</v>
      </c>
      <c r="C97" s="137">
        <v>4</v>
      </c>
      <c r="D97">
        <f>R67^$C$16*(1/B5)^$C$17+S67^$C$16*(1/C5)^$C$17+T67^$C$16*(1/D5)^$C$17+V67^$C$16*(1/F5)^$C$17</f>
        <v>2.5721251085107713E-3</v>
      </c>
      <c r="J97" s="70">
        <v>4</v>
      </c>
      <c r="K97" s="78">
        <f>C96</f>
        <v>2</v>
      </c>
      <c r="L97" s="70">
        <f>(R65^$C$16*(1/B3)^$C$17)/$D$96</f>
        <v>0.26415677984996394</v>
      </c>
      <c r="M97" s="95">
        <v>0</v>
      </c>
      <c r="N97" s="70">
        <f>(T65^$C$16*(1/D3)^$C$17)/$D$96</f>
        <v>0.1207403196147025</v>
      </c>
      <c r="O97" s="70">
        <f>(U65^$C$16*(1/E3)^$C$17)/$D$96</f>
        <v>0.17451031546039017</v>
      </c>
      <c r="P97" s="70">
        <f>(V65^$C$16*(1/F3)^$C$17)/$D$96</f>
        <v>0.44059258507494353</v>
      </c>
      <c r="Q97">
        <f>SUM(L97)</f>
        <v>0.26415677984996394</v>
      </c>
      <c r="S97" s="70" t="s">
        <v>205</v>
      </c>
      <c r="U97" s="70">
        <v>4</v>
      </c>
      <c r="V97" s="78" t="str">
        <f>S117</f>
        <v>2,1,4,3</v>
      </c>
      <c r="W97" s="95">
        <v>0</v>
      </c>
      <c r="X97" s="95">
        <v>0</v>
      </c>
      <c r="Y97" s="95">
        <v>0</v>
      </c>
      <c r="Z97" s="95">
        <v>0</v>
      </c>
      <c r="AA97" s="96">
        <f>(V66^$C$16*(1/F4)^$C$17)/$D$95</f>
        <v>0.1644795670497671</v>
      </c>
      <c r="AB97">
        <f>SUM(W97:AA97)</f>
        <v>0.1644795670497671</v>
      </c>
      <c r="AD97" s="70" t="s">
        <v>243</v>
      </c>
      <c r="AE97" t="s">
        <v>323</v>
      </c>
    </row>
    <row r="98" spans="2:31" x14ac:dyDescent="0.25">
      <c r="J98" s="70">
        <v>5</v>
      </c>
      <c r="K98" s="78">
        <f>C97</f>
        <v>4</v>
      </c>
      <c r="L98" s="70">
        <f>(R67^$C$16*(1/B5)^$C$17)/$D$97</f>
        <v>0.24423570726747373</v>
      </c>
      <c r="M98" s="70">
        <f>(S67^$C$16*(1/C5)^$C$17)/$D$97</f>
        <v>0.19962907328730581</v>
      </c>
      <c r="N98" s="70">
        <f>(T67^$C$16*(1/D5)^$C$17)/$D$97</f>
        <v>0.35298799595516489</v>
      </c>
      <c r="O98" s="95">
        <v>0</v>
      </c>
      <c r="P98" s="70">
        <f>(V67^$C$16*(1/F5)^$C$17)/$D$97</f>
        <v>0.20314722349005543</v>
      </c>
      <c r="Q98">
        <f>SUM(L98:N98)</f>
        <v>0.79685277650994446</v>
      </c>
      <c r="S98" s="70" t="s">
        <v>172</v>
      </c>
      <c r="U98" s="70">
        <v>5</v>
      </c>
      <c r="V98" s="78" t="str">
        <f>S118</f>
        <v>4,3,1,2</v>
      </c>
      <c r="W98" s="95">
        <v>0</v>
      </c>
      <c r="X98" s="95">
        <v>0</v>
      </c>
      <c r="Y98" s="95">
        <v>0</v>
      </c>
      <c r="Z98" s="95">
        <v>0</v>
      </c>
      <c r="AA98" s="96">
        <f>(V65^$C$16*(1/F3)^$C$17)/$D$96</f>
        <v>0.44059258507494353</v>
      </c>
      <c r="AB98">
        <f>SUM(W98:AA98)</f>
        <v>0.44059258507494353</v>
      </c>
      <c r="AD98" s="70" t="s">
        <v>202</v>
      </c>
      <c r="AE98" t="s">
        <v>324</v>
      </c>
    </row>
    <row r="101" spans="2:31" x14ac:dyDescent="0.25">
      <c r="J101" t="s">
        <v>165</v>
      </c>
      <c r="U101" t="s">
        <v>308</v>
      </c>
    </row>
    <row r="102" spans="2:31" x14ac:dyDescent="0.25">
      <c r="J102" s="100" t="s">
        <v>160</v>
      </c>
      <c r="U102" s="100" t="s">
        <v>160</v>
      </c>
    </row>
    <row r="103" spans="2:31" x14ac:dyDescent="0.25">
      <c r="J103" s="70" t="s">
        <v>156</v>
      </c>
      <c r="K103" s="70" t="s">
        <v>161</v>
      </c>
      <c r="L103" s="70">
        <v>1</v>
      </c>
      <c r="M103" s="70">
        <v>2</v>
      </c>
      <c r="N103" s="70">
        <v>3</v>
      </c>
      <c r="O103" s="70">
        <v>4</v>
      </c>
      <c r="P103" s="70">
        <v>5</v>
      </c>
      <c r="Q103" t="s">
        <v>163</v>
      </c>
      <c r="U103" s="70" t="s">
        <v>156</v>
      </c>
      <c r="V103" s="70" t="s">
        <v>161</v>
      </c>
      <c r="W103" s="70">
        <v>1</v>
      </c>
      <c r="X103" s="70">
        <v>2</v>
      </c>
      <c r="Y103" s="70">
        <v>3</v>
      </c>
      <c r="Z103" s="70">
        <v>4</v>
      </c>
      <c r="AA103" s="70">
        <v>5</v>
      </c>
      <c r="AB103" t="s">
        <v>163</v>
      </c>
    </row>
    <row r="104" spans="2:31" x14ac:dyDescent="0.25">
      <c r="J104" s="70">
        <v>1</v>
      </c>
      <c r="K104" s="78" t="str">
        <f>S94</f>
        <v>1,4</v>
      </c>
      <c r="L104" s="95">
        <v>0</v>
      </c>
      <c r="M104" s="70">
        <f>(S67^$C$16*(1/C5)^$C$17)/$D$97</f>
        <v>0.19962907328730581</v>
      </c>
      <c r="N104" s="70">
        <f>(T67^$C$16*(1/D5)^$C$17)/$D$97</f>
        <v>0.35298799595516489</v>
      </c>
      <c r="O104" s="95">
        <v>0</v>
      </c>
      <c r="P104" s="70">
        <f>(V67^$C$16*(1/F5)^$C$17)/$D$97</f>
        <v>0.20314722349005543</v>
      </c>
      <c r="Q104">
        <f>SUM(M104)</f>
        <v>0.19962907328730581</v>
      </c>
      <c r="S104" s="70" t="s">
        <v>196</v>
      </c>
      <c r="U104" s="70">
        <v>1</v>
      </c>
      <c r="V104" s="78" t="str">
        <f>AD94</f>
        <v>1,4,2,3,5</v>
      </c>
      <c r="W104" s="96">
        <f>(R68^$C$16*(1/B6)^$C$17)/$D$94</f>
        <v>0.45175429225648839</v>
      </c>
      <c r="X104" s="95">
        <v>0</v>
      </c>
      <c r="Y104" s="95">
        <v>0</v>
      </c>
      <c r="Z104" s="95">
        <v>0</v>
      </c>
      <c r="AA104" s="95">
        <v>0</v>
      </c>
      <c r="AB104">
        <f>SUM(W104:Z104)</f>
        <v>0.45175429225648839</v>
      </c>
    </row>
    <row r="105" spans="2:31" x14ac:dyDescent="0.25">
      <c r="J105" s="70">
        <v>2</v>
      </c>
      <c r="K105" s="78" t="str">
        <f>S95</f>
        <v>5,1</v>
      </c>
      <c r="L105" s="95">
        <v>0</v>
      </c>
      <c r="M105" s="70">
        <f>(S64^$C$16*(1/C2)^$C$17)/$D$93</f>
        <v>0.21282816435819876</v>
      </c>
      <c r="N105" s="70">
        <f>(T64^$C$16*(1/D2)^$C$17)/$D$93</f>
        <v>0.12789864444939211</v>
      </c>
      <c r="O105" s="70">
        <f>(U64^$C$16*(1/E2)^$C$17)/$D$93</f>
        <v>0.17201796615063847</v>
      </c>
      <c r="P105" s="95">
        <v>0</v>
      </c>
      <c r="Q105">
        <f>SUM(L105:O105)</f>
        <v>0.51274477495822934</v>
      </c>
      <c r="S105" s="70" t="s">
        <v>225</v>
      </c>
      <c r="U105" s="70">
        <v>2</v>
      </c>
      <c r="V105" s="78" t="str">
        <f>AD95</f>
        <v>5,1,4,2,3</v>
      </c>
      <c r="W105" s="95">
        <v>0</v>
      </c>
      <c r="X105" s="95">
        <v>0</v>
      </c>
      <c r="Z105" s="96">
        <f>(U66^$C$16*(1/E4)^$C$17)/$D$95</f>
        <v>0.43842435440298133</v>
      </c>
      <c r="AA105" s="95">
        <v>0</v>
      </c>
      <c r="AB105">
        <f>SUM(W105:Z105)</f>
        <v>0.43842435440298133</v>
      </c>
    </row>
    <row r="106" spans="2:31" x14ac:dyDescent="0.25">
      <c r="J106" s="70">
        <v>3</v>
      </c>
      <c r="K106" s="78" t="str">
        <f>S96</f>
        <v>3,1</v>
      </c>
      <c r="L106" s="95">
        <v>0</v>
      </c>
      <c r="M106" s="70">
        <f>(S64^$C$16*(1/C2)^$C$17)/$D$93</f>
        <v>0.21282816435819876</v>
      </c>
      <c r="N106" s="95">
        <v>0</v>
      </c>
      <c r="O106" s="70">
        <f>(U64^$C$16*(1/E2)^$C$17)/$D$93</f>
        <v>0.17201796615063847</v>
      </c>
      <c r="P106" s="70">
        <f>(V64^$C$16*(1/F2)^$C$17)/$D$93</f>
        <v>0.48725522504177071</v>
      </c>
      <c r="Q106">
        <f>SUM(L106:M106)</f>
        <v>0.21282816435819876</v>
      </c>
      <c r="S106" s="70" t="s">
        <v>238</v>
      </c>
      <c r="U106" s="70">
        <v>3</v>
      </c>
      <c r="V106" s="78" t="str">
        <f>AD96</f>
        <v>4,2,1,5,3</v>
      </c>
      <c r="W106" s="95">
        <v>0</v>
      </c>
      <c r="X106" s="95">
        <v>0</v>
      </c>
      <c r="Z106" s="96">
        <f>(U66^$C$16*(1/E4)^$C$17)/$D$95</f>
        <v>0.43842435440298133</v>
      </c>
      <c r="AA106" s="95">
        <v>0</v>
      </c>
      <c r="AB106">
        <f>SUM(W106:Z106)</f>
        <v>0.43842435440298133</v>
      </c>
    </row>
    <row r="107" spans="2:31" x14ac:dyDescent="0.25">
      <c r="J107" s="70">
        <v>4</v>
      </c>
      <c r="K107" s="78" t="str">
        <f>S97</f>
        <v>2,1</v>
      </c>
      <c r="L107" s="95">
        <v>0</v>
      </c>
      <c r="M107" s="95">
        <v>0</v>
      </c>
      <c r="N107" s="70">
        <f>(T64^$C$16*(1/D2)^$C$17)/$D$93</f>
        <v>0.12789864444939211</v>
      </c>
      <c r="O107" s="70">
        <f>(U64^$C$16*(1/E2)^$C$17)/$D$93</f>
        <v>0.17201796615063847</v>
      </c>
      <c r="P107" s="70">
        <f>(V64^$C$16*(1/F2)^$C$17)/$D$93</f>
        <v>0.48725522504177071</v>
      </c>
      <c r="Q107">
        <f>SUM(L107:O107)</f>
        <v>0.29991661060003061</v>
      </c>
      <c r="S107" s="70" t="s">
        <v>239</v>
      </c>
      <c r="U107" s="70">
        <v>4</v>
      </c>
      <c r="V107" s="78" t="str">
        <f>AD97</f>
        <v>2,1,4,3,5</v>
      </c>
      <c r="W107" s="95">
        <v>0</v>
      </c>
      <c r="X107" s="96">
        <f>(S68^$C$16*(1/C6)^$C$17)/$D$94</f>
        <v>0.32911699126432536</v>
      </c>
      <c r="Y107" s="95">
        <v>0</v>
      </c>
      <c r="Z107" s="95">
        <v>0</v>
      </c>
      <c r="AB107">
        <f>SUM(W107:Z107)</f>
        <v>0.32911699126432536</v>
      </c>
    </row>
    <row r="108" spans="2:31" x14ac:dyDescent="0.25">
      <c r="J108" s="70">
        <v>5</v>
      </c>
      <c r="K108" s="78" t="str">
        <f>S98</f>
        <v>4,3</v>
      </c>
      <c r="L108" s="96">
        <f>(R66^$C$16*(1/B4)^$C$17)/$D$95</f>
        <v>0.22554646549705412</v>
      </c>
      <c r="M108" s="96">
        <f>(S66^$C$16*(1/C4)^$C$17)/$D$95</f>
        <v>0.17154961305019739</v>
      </c>
      <c r="N108" s="95">
        <v>0</v>
      </c>
      <c r="O108" s="95">
        <v>0</v>
      </c>
      <c r="P108" s="96">
        <f>(V66^$C$16*(1/F4)^$C$17)/$D$95</f>
        <v>0.1644795670497671</v>
      </c>
      <c r="Q108">
        <f>SUM(L108)</f>
        <v>0.22554646549705412</v>
      </c>
      <c r="S108" s="70" t="s">
        <v>200</v>
      </c>
      <c r="U108" s="70">
        <v>5</v>
      </c>
      <c r="V108" s="78" t="str">
        <f>AD98</f>
        <v>4,3,1,2,5</v>
      </c>
      <c r="W108" s="95">
        <v>0</v>
      </c>
      <c r="X108" s="95">
        <v>0</v>
      </c>
      <c r="Y108" s="95">
        <v>0</v>
      </c>
      <c r="Z108" s="96">
        <f>(U68^$C$16*(1/E6)^$C$17)/$D$94</f>
        <v>0.13265429749939642</v>
      </c>
      <c r="AB108">
        <f>SUM(W108:Z108)</f>
        <v>0.13265429749939642</v>
      </c>
    </row>
    <row r="111" spans="2:31" x14ac:dyDescent="0.25">
      <c r="J111" t="s">
        <v>168</v>
      </c>
    </row>
    <row r="112" spans="2:31" x14ac:dyDescent="0.25">
      <c r="J112" s="100" t="s">
        <v>160</v>
      </c>
    </row>
    <row r="113" spans="2:28" x14ac:dyDescent="0.25">
      <c r="J113" s="70" t="s">
        <v>156</v>
      </c>
      <c r="K113" s="70" t="s">
        <v>161</v>
      </c>
      <c r="L113" s="70">
        <v>1</v>
      </c>
      <c r="M113" s="70">
        <v>2</v>
      </c>
      <c r="N113" s="70">
        <v>3</v>
      </c>
      <c r="O113" s="70">
        <v>4</v>
      </c>
      <c r="P113" s="70">
        <v>5</v>
      </c>
      <c r="Q113" t="s">
        <v>163</v>
      </c>
      <c r="V113" s="70" t="s">
        <v>162</v>
      </c>
      <c r="W113" s="70"/>
      <c r="X113" s="70" t="s">
        <v>164</v>
      </c>
      <c r="Y113" s="70" t="s">
        <v>165</v>
      </c>
      <c r="Z113" s="70" t="s">
        <v>168</v>
      </c>
      <c r="AA113" s="70" t="s">
        <v>169</v>
      </c>
      <c r="AB113" s="70" t="s">
        <v>308</v>
      </c>
    </row>
    <row r="114" spans="2:28" x14ac:dyDescent="0.25">
      <c r="J114" s="70">
        <v>1</v>
      </c>
      <c r="K114" s="78" t="str">
        <f>S104</f>
        <v>1,4,2</v>
      </c>
      <c r="L114" s="95">
        <v>0</v>
      </c>
      <c r="M114" s="95">
        <v>0</v>
      </c>
      <c r="N114" s="70">
        <f>(T65^$C$16*(1/D3)^$C$17)/$D$96</f>
        <v>0.1207403196147025</v>
      </c>
      <c r="O114" s="95">
        <v>0</v>
      </c>
      <c r="P114" s="70">
        <f>(V65^$C$16*(1/F3)^$C$17)/$D$96</f>
        <v>0.44059258507494353</v>
      </c>
      <c r="Q114">
        <f>SUM(L114:N114)</f>
        <v>0.1207403196147025</v>
      </c>
      <c r="S114" s="70" t="s">
        <v>240</v>
      </c>
      <c r="V114" s="70">
        <v>1</v>
      </c>
      <c r="W114" s="70">
        <f ca="1">RAND()</f>
        <v>0.99080150346868823</v>
      </c>
      <c r="X114" s="70">
        <v>0.86812411058059358</v>
      </c>
      <c r="Y114" s="70">
        <v>0.42020753139324152</v>
      </c>
      <c r="Z114" s="70">
        <v>0.17066851571115671</v>
      </c>
      <c r="AA114" s="70">
        <v>0.49859905986453557</v>
      </c>
      <c r="AB114">
        <v>0.39108509132730451</v>
      </c>
    </row>
    <row r="115" spans="2:28" x14ac:dyDescent="0.25">
      <c r="J115" s="70">
        <v>2</v>
      </c>
      <c r="K115" s="78" t="str">
        <f>S105</f>
        <v>5,1,4</v>
      </c>
      <c r="L115" s="95">
        <v>0</v>
      </c>
      <c r="M115" s="96">
        <f>(S67^$C$16*(1/C5)^$C$17)/$D$97</f>
        <v>0.19962907328730581</v>
      </c>
      <c r="N115" s="96">
        <f>(T67^$C$16*(1/D5)^$C$17)/$D$97</f>
        <v>0.35298799595516489</v>
      </c>
      <c r="O115" s="95">
        <v>0</v>
      </c>
      <c r="P115" s="95">
        <v>0</v>
      </c>
      <c r="Q115">
        <f>SUM(L115:M115)</f>
        <v>0.19962907328730581</v>
      </c>
      <c r="S115" s="70" t="s">
        <v>229</v>
      </c>
      <c r="V115" s="70">
        <v>2</v>
      </c>
      <c r="W115" s="70">
        <f ca="1">RAND()</f>
        <v>0.93430847901711866</v>
      </c>
      <c r="X115" s="70">
        <v>0.50911569818567182</v>
      </c>
      <c r="Y115" s="70">
        <v>0.84493806665895743</v>
      </c>
      <c r="Z115" s="70">
        <v>0.38879324712840135</v>
      </c>
      <c r="AA115" s="70">
        <v>0.63577590920856575</v>
      </c>
      <c r="AB115">
        <v>0.85335156501859433</v>
      </c>
    </row>
    <row r="116" spans="2:28" x14ac:dyDescent="0.25">
      <c r="J116" s="70">
        <v>3</v>
      </c>
      <c r="K116" s="78" t="str">
        <f>S106</f>
        <v>3,1,2</v>
      </c>
      <c r="L116" s="95">
        <v>0</v>
      </c>
      <c r="M116" s="95">
        <v>0</v>
      </c>
      <c r="N116" s="95">
        <v>0</v>
      </c>
      <c r="O116">
        <f>(U65^$C$16*(1/E3)^$C$17)/$D$96</f>
        <v>0.17451031546039017</v>
      </c>
      <c r="P116">
        <f>(V65^$C$16*(1/F3)^$C$17)/$D$96</f>
        <v>0.44059258507494353</v>
      </c>
      <c r="Q116">
        <f>SUM(L116:O116)</f>
        <v>0.17451031546039017</v>
      </c>
      <c r="S116" s="70" t="s">
        <v>228</v>
      </c>
      <c r="V116" s="70">
        <v>3</v>
      </c>
      <c r="W116" s="70">
        <f ca="1">RAND()</f>
        <v>0.8196759402786703</v>
      </c>
      <c r="X116" s="70">
        <v>0.344381589970434</v>
      </c>
      <c r="Y116" s="70">
        <v>0.36309596256905741</v>
      </c>
      <c r="Z116" s="70">
        <v>0.39105556687361454</v>
      </c>
      <c r="AA116" s="70">
        <v>0.53263822511948145</v>
      </c>
      <c r="AB116">
        <v>0.89841130867806274</v>
      </c>
    </row>
    <row r="117" spans="2:28" x14ac:dyDescent="0.25">
      <c r="J117" s="70">
        <v>4</v>
      </c>
      <c r="K117" s="78" t="str">
        <f>S107</f>
        <v>2,1,4</v>
      </c>
      <c r="L117" s="95">
        <v>0</v>
      </c>
      <c r="M117" s="95">
        <v>0</v>
      </c>
      <c r="N117" s="70">
        <f>(T67^$C$16*(1/D5)^$C$17)/$D$97</f>
        <v>0.35298799595516489</v>
      </c>
      <c r="O117" s="95">
        <v>0</v>
      </c>
      <c r="P117" s="70">
        <f>(V67^$C$16*(1/F5)^$C$17)/$D$97</f>
        <v>0.20314722349005543</v>
      </c>
      <c r="Q117">
        <f>SUM(L117:N117)</f>
        <v>0.35298799595516489</v>
      </c>
      <c r="S117" s="70" t="s">
        <v>241</v>
      </c>
      <c r="V117" s="70">
        <v>4</v>
      </c>
      <c r="W117" s="70">
        <f ca="1">RAND()</f>
        <v>0.91651738849606224</v>
      </c>
      <c r="X117" s="70">
        <v>0.3705732675889527</v>
      </c>
      <c r="Y117" s="70">
        <v>0.51613188052800896</v>
      </c>
      <c r="Z117" s="70">
        <v>0.40237611187963751</v>
      </c>
      <c r="AA117" s="70">
        <v>0.72299306929685114</v>
      </c>
      <c r="AB117">
        <v>0.60483486205145354</v>
      </c>
    </row>
    <row r="118" spans="2:28" x14ac:dyDescent="0.25">
      <c r="J118" s="70">
        <v>5</v>
      </c>
      <c r="K118" s="78" t="str">
        <f>S108</f>
        <v>4,3,1</v>
      </c>
      <c r="L118" s="95">
        <v>0</v>
      </c>
      <c r="M118" s="70">
        <f>(S64^$C$16*(1/C2)^$C$17)/$D$93</f>
        <v>0.21282816435819876</v>
      </c>
      <c r="N118" s="95">
        <v>0</v>
      </c>
      <c r="O118" s="95">
        <v>0</v>
      </c>
      <c r="P118" s="70">
        <f>(V64^$C$16*(1/F2)^$C$17)/$D$93</f>
        <v>0.48725522504177071</v>
      </c>
      <c r="Q118">
        <f>SUM(L118:M118)</f>
        <v>0.21282816435819876</v>
      </c>
      <c r="S118" s="70" t="s">
        <v>201</v>
      </c>
      <c r="V118" s="70">
        <v>5</v>
      </c>
      <c r="W118" s="70">
        <f ca="1">RAND()</f>
        <v>0.54282235472512519</v>
      </c>
      <c r="X118" s="70">
        <v>0.96941248583532946</v>
      </c>
      <c r="Y118" s="70">
        <v>0.2875091552643162</v>
      </c>
      <c r="Z118" s="70">
        <v>0.39675807278574748</v>
      </c>
      <c r="AA118" s="70">
        <v>0.34513558907580333</v>
      </c>
      <c r="AB118">
        <v>0.52163410333436744</v>
      </c>
    </row>
    <row r="122" spans="2:28" x14ac:dyDescent="0.25">
      <c r="B122" s="100" t="s">
        <v>183</v>
      </c>
    </row>
    <row r="123" spans="2:28" x14ac:dyDescent="0.25">
      <c r="B123" t="s">
        <v>156</v>
      </c>
      <c r="C123" t="s">
        <v>184</v>
      </c>
    </row>
    <row r="124" spans="2:28" x14ac:dyDescent="0.25">
      <c r="B124" s="70">
        <v>1</v>
      </c>
      <c r="C124" s="96" t="str">
        <f>AE94</f>
        <v>1,4,2,3,5,1</v>
      </c>
      <c r="D124" s="96">
        <f>E2+C5+D3+F4+B6</f>
        <v>1016</v>
      </c>
    </row>
    <row r="125" spans="2:28" x14ac:dyDescent="0.25">
      <c r="B125" s="70">
        <v>2</v>
      </c>
      <c r="C125" s="96" t="str">
        <f>AE95</f>
        <v>5,1,4,2,3,5</v>
      </c>
      <c r="D125" s="96">
        <f>B6+E2+C5+D3+F4</f>
        <v>1016</v>
      </c>
    </row>
    <row r="126" spans="2:28" x14ac:dyDescent="0.25">
      <c r="B126" s="70">
        <v>3</v>
      </c>
      <c r="C126" s="96" t="str">
        <f>AE96</f>
        <v>4,2,1,5,3,4</v>
      </c>
      <c r="D126" s="96">
        <f>C5+B3+F2+D6+E4</f>
        <v>807</v>
      </c>
    </row>
    <row r="127" spans="2:28" x14ac:dyDescent="0.25">
      <c r="B127" s="70">
        <v>4</v>
      </c>
      <c r="C127" s="96" t="str">
        <f>AE97</f>
        <v>2,1,4,3,5,2</v>
      </c>
      <c r="D127" s="96">
        <f>B3+E2+D5+F4+C6</f>
        <v>791</v>
      </c>
    </row>
    <row r="128" spans="2:28" x14ac:dyDescent="0.25">
      <c r="B128" s="70">
        <v>5</v>
      </c>
      <c r="C128" s="96" t="str">
        <f>AE98</f>
        <v>4,3,1,2,5,4</v>
      </c>
      <c r="D128" s="95">
        <f>D5+B4+C2+F3+E6</f>
        <v>737</v>
      </c>
    </row>
    <row r="131" spans="1:27" x14ac:dyDescent="0.25">
      <c r="N131" s="207" t="s">
        <v>496</v>
      </c>
    </row>
    <row r="132" spans="1:27" x14ac:dyDescent="0.25">
      <c r="B132" s="100" t="s">
        <v>145</v>
      </c>
      <c r="D132" s="207" t="s">
        <v>495</v>
      </c>
    </row>
    <row r="133" spans="1:27" x14ac:dyDescent="0.25">
      <c r="L133" s="94" t="s">
        <v>4</v>
      </c>
      <c r="M133" s="94" t="s">
        <v>235</v>
      </c>
      <c r="N133" s="94" t="s">
        <v>163</v>
      </c>
      <c r="O133" s="94" t="s">
        <v>150</v>
      </c>
    </row>
    <row r="134" spans="1:27" x14ac:dyDescent="0.25">
      <c r="L134" s="107" t="s">
        <v>152</v>
      </c>
      <c r="M134" s="70">
        <f>1/D126</f>
        <v>1.2391573729863693E-3</v>
      </c>
      <c r="N134" s="107">
        <f>SUM(M134:M136)</f>
        <v>3.8602319792676856E-3</v>
      </c>
      <c r="O134" s="143">
        <f>B137+N134</f>
        <v>5.5158236717321257E-2</v>
      </c>
      <c r="P134">
        <f>S64+N134</f>
        <v>0.10645624145537483</v>
      </c>
    </row>
    <row r="135" spans="1:27" x14ac:dyDescent="0.25">
      <c r="L135" s="107"/>
      <c r="M135" s="96">
        <f>1/D127</f>
        <v>1.2642225031605564E-3</v>
      </c>
      <c r="N135" s="107"/>
      <c r="O135" s="144"/>
    </row>
    <row r="136" spans="1:27" x14ac:dyDescent="0.25">
      <c r="B136" t="s">
        <v>152</v>
      </c>
      <c r="C136" t="s">
        <v>185</v>
      </c>
      <c r="D136" t="s">
        <v>186</v>
      </c>
      <c r="E136" t="s">
        <v>187</v>
      </c>
      <c r="F136" t="s">
        <v>153</v>
      </c>
      <c r="G136" t="s">
        <v>188</v>
      </c>
      <c r="H136" t="s">
        <v>189</v>
      </c>
      <c r="I136" t="s">
        <v>190</v>
      </c>
      <c r="J136" t="s">
        <v>191</v>
      </c>
      <c r="K136" t="s">
        <v>192</v>
      </c>
      <c r="L136" s="107"/>
      <c r="M136" s="70">
        <f>1/D128</f>
        <v>1.3568521031207597E-3</v>
      </c>
      <c r="N136" s="107"/>
      <c r="O136" s="145"/>
    </row>
    <row r="137" spans="1:27" x14ac:dyDescent="0.25">
      <c r="A137" s="102" t="s">
        <v>234</v>
      </c>
      <c r="B137">
        <f>(1-$C$14)*S64</f>
        <v>5.1298004738053571E-2</v>
      </c>
      <c r="C137">
        <f>(1-$C$14)*T64</f>
        <v>5.067842605156038E-2</v>
      </c>
      <c r="D137">
        <f>(1-$C$14)*U64</f>
        <v>5.1512793194719582E-2</v>
      </c>
      <c r="E137">
        <f>(1-$C$14)*V64</f>
        <v>5.1603830654997122E-2</v>
      </c>
      <c r="F137">
        <f>(1-$C$14)*T65</f>
        <v>5.1512793194719582E-2</v>
      </c>
      <c r="G137">
        <f>(1-$C$14)*U65</f>
        <v>5.1603830654997122E-2</v>
      </c>
      <c r="H137">
        <f>(1-$C$14)*V65</f>
        <v>5.120696727777603E-2</v>
      </c>
      <c r="I137">
        <f>(1-$C$14)*U66</f>
        <v>5.1298004738053571E-2</v>
      </c>
      <c r="J137">
        <f>(1-$C$14)*V66</f>
        <v>5.1603830654997122E-2</v>
      </c>
      <c r="K137">
        <f>(1-$C$14)*V67</f>
        <v>5.120696727777603E-2</v>
      </c>
      <c r="L137" s="137" t="s">
        <v>185</v>
      </c>
      <c r="M137" s="96">
        <f>1/D128</f>
        <v>1.3568521031207597E-3</v>
      </c>
      <c r="N137" s="107">
        <f>SUM(M137:M137)</f>
        <v>1.3568521031207597E-3</v>
      </c>
      <c r="O137" s="70">
        <f>C137+$N$137</f>
        <v>5.203527815468114E-2</v>
      </c>
    </row>
    <row r="138" spans="1:27" x14ac:dyDescent="0.25">
      <c r="B138" s="104"/>
      <c r="C138" s="101"/>
      <c r="D138" s="104"/>
      <c r="E138" s="104"/>
      <c r="L138" s="107" t="s">
        <v>186</v>
      </c>
      <c r="M138" s="96">
        <f>1/D124</f>
        <v>9.8425196850393699E-4</v>
      </c>
      <c r="N138" s="107">
        <f>SUM(M138:M140)</f>
        <v>3.2327264401684304E-3</v>
      </c>
      <c r="O138" s="146">
        <f>D137+$N$138</f>
        <v>5.474551963488801E-2</v>
      </c>
    </row>
    <row r="139" spans="1:27" x14ac:dyDescent="0.25">
      <c r="B139" s="104"/>
      <c r="C139" s="101"/>
      <c r="D139" s="104"/>
      <c r="E139" s="104"/>
      <c r="L139" s="107"/>
      <c r="M139" s="96">
        <f>1/D125</f>
        <v>9.8425196850393699E-4</v>
      </c>
      <c r="N139" s="107"/>
      <c r="O139" s="147"/>
      <c r="R139" t="s">
        <v>151</v>
      </c>
    </row>
    <row r="140" spans="1:27" x14ac:dyDescent="0.25">
      <c r="B140" s="104"/>
      <c r="C140" s="101"/>
      <c r="D140" s="104"/>
      <c r="E140" s="104"/>
      <c r="L140" s="107"/>
      <c r="M140" s="96">
        <f>1/D127</f>
        <v>1.2642225031605564E-3</v>
      </c>
      <c r="N140" s="107"/>
      <c r="O140" s="148"/>
      <c r="Q140" s="54"/>
      <c r="R140" s="54">
        <v>1</v>
      </c>
      <c r="S140" s="54">
        <v>2</v>
      </c>
      <c r="T140" s="54">
        <v>3</v>
      </c>
      <c r="U140" s="54">
        <v>4</v>
      </c>
      <c r="V140" s="54">
        <v>5</v>
      </c>
      <c r="X140" s="70">
        <v>1</v>
      </c>
      <c r="Y140" s="96" t="str">
        <f>AD94</f>
        <v>1,4,2,3,5</v>
      </c>
      <c r="Z140" s="95">
        <f>D124</f>
        <v>1016</v>
      </c>
      <c r="AA140">
        <f>U142+R144+V141+T145</f>
        <v>0.21847571409601479</v>
      </c>
    </row>
    <row r="141" spans="1:27" x14ac:dyDescent="0.25">
      <c r="B141" s="104"/>
      <c r="C141" s="101"/>
      <c r="D141" s="104"/>
      <c r="E141" s="104"/>
      <c r="L141" s="107" t="s">
        <v>187</v>
      </c>
      <c r="M141" s="96">
        <f>1/D125</f>
        <v>9.8425196850393699E-4</v>
      </c>
      <c r="N141" s="108">
        <f>SUM(M141:M142)</f>
        <v>2.2234093414903065E-3</v>
      </c>
      <c r="O141" s="146">
        <f>E137+$N$141</f>
        <v>5.3827239996487426E-2</v>
      </c>
      <c r="Q141" s="54">
        <v>1</v>
      </c>
      <c r="R141" s="54">
        <v>0</v>
      </c>
      <c r="S141" s="54">
        <f>O134</f>
        <v>5.5158236717321257E-2</v>
      </c>
      <c r="T141" s="54">
        <f>O137</f>
        <v>5.203527815468114E-2</v>
      </c>
      <c r="U141" s="54">
        <f>O138</f>
        <v>5.474551963488801E-2</v>
      </c>
      <c r="V141" s="54">
        <f>O141</f>
        <v>5.3827239996487426E-2</v>
      </c>
      <c r="X141" s="70">
        <v>2</v>
      </c>
      <c r="Y141" s="96" t="str">
        <f>AD95</f>
        <v>5,1,4,2,3</v>
      </c>
      <c r="Z141" s="96">
        <f>D125</f>
        <v>1016</v>
      </c>
      <c r="AA141">
        <f>T141+U143+V144+S145</f>
        <v>0.21108199626080962</v>
      </c>
    </row>
    <row r="142" spans="1:27" x14ac:dyDescent="0.25">
      <c r="B142" s="141"/>
      <c r="C142" s="101"/>
      <c r="D142" s="101"/>
      <c r="E142" s="101"/>
      <c r="L142" s="107"/>
      <c r="M142" s="96">
        <f>1/D126</f>
        <v>1.2391573729863693E-3</v>
      </c>
      <c r="N142" s="108"/>
      <c r="O142" s="148"/>
      <c r="Q142" s="54">
        <v>2</v>
      </c>
      <c r="R142" s="54">
        <f>O134</f>
        <v>5.5158236717321257E-2</v>
      </c>
      <c r="S142" s="54">
        <v>0</v>
      </c>
      <c r="T142" s="54">
        <f>O143</f>
        <v>5.3481297131727459E-2</v>
      </c>
      <c r="U142" s="54">
        <f>O145</f>
        <v>5.4811491964991368E-2</v>
      </c>
      <c r="V142" s="54">
        <f>O148</f>
        <v>5.2563819380896791E-2</v>
      </c>
      <c r="X142" s="70">
        <v>3</v>
      </c>
      <c r="Y142" s="96" t="str">
        <f>AD96</f>
        <v>4,2,1,5,3</v>
      </c>
      <c r="Z142" s="96">
        <f>D126</f>
        <v>807</v>
      </c>
      <c r="AA142">
        <f>S144+R142+V141+T145</f>
        <v>0.21888843117844803</v>
      </c>
    </row>
    <row r="143" spans="1:27" x14ac:dyDescent="0.25">
      <c r="B143" s="104"/>
      <c r="C143" s="101"/>
      <c r="D143" s="106"/>
      <c r="E143" s="104"/>
      <c r="L143" s="107" t="s">
        <v>153</v>
      </c>
      <c r="M143" s="96">
        <f>1/D124</f>
        <v>9.8425196850393699E-4</v>
      </c>
      <c r="N143" s="108">
        <f>SUM(M143:M144)</f>
        <v>1.968503937007874E-3</v>
      </c>
      <c r="O143" s="146">
        <f>F137+$N$143</f>
        <v>5.3481297131727459E-2</v>
      </c>
      <c r="Q143" s="54">
        <v>3</v>
      </c>
      <c r="R143" s="54">
        <f>O137</f>
        <v>5.203527815468114E-2</v>
      </c>
      <c r="S143" s="54">
        <f>O143</f>
        <v>5.3481297131727459E-2</v>
      </c>
      <c r="T143" s="54">
        <v>0</v>
      </c>
      <c r="U143" s="54">
        <f>O149</f>
        <v>5.3919079344334889E-2</v>
      </c>
      <c r="V143" s="54">
        <f>O151</f>
        <v>5.5091462499647983E-2</v>
      </c>
      <c r="X143" s="70">
        <v>4</v>
      </c>
      <c r="Y143" s="96" t="str">
        <f>AD97</f>
        <v>2,1,4,3,5</v>
      </c>
      <c r="Z143" s="96">
        <f>D127</f>
        <v>791</v>
      </c>
      <c r="AA143">
        <f>R145+U141+S144+T142</f>
        <v>0.21686554872809427</v>
      </c>
    </row>
    <row r="144" spans="1:27" x14ac:dyDescent="0.25">
      <c r="B144" s="104"/>
      <c r="C144" s="101"/>
      <c r="D144" s="106"/>
      <c r="E144" s="104"/>
      <c r="L144" s="107"/>
      <c r="M144" s="96">
        <f>1/D125</f>
        <v>9.8425196850393699E-4</v>
      </c>
      <c r="N144" s="108"/>
      <c r="O144" s="148"/>
      <c r="Q144" s="54">
        <v>4</v>
      </c>
      <c r="R144" s="54">
        <f>O138</f>
        <v>5.474551963488801E-2</v>
      </c>
      <c r="S144" s="54">
        <f>O145</f>
        <v>5.4811491964991368E-2</v>
      </c>
      <c r="T144" s="54">
        <f>O149</f>
        <v>5.3919079344334889E-2</v>
      </c>
      <c r="U144" s="54">
        <v>0</v>
      </c>
      <c r="V144" s="54">
        <f>O154</f>
        <v>5.2563819380896791E-2</v>
      </c>
      <c r="X144" s="70">
        <v>5</v>
      </c>
      <c r="Y144" s="96" t="str">
        <f>AD98</f>
        <v>4,3,1,2,5</v>
      </c>
      <c r="Z144" s="95">
        <f>D128</f>
        <v>737</v>
      </c>
      <c r="AA144">
        <f>R143+U141+V144+S145</f>
        <v>0.21190843655136274</v>
      </c>
    </row>
    <row r="145" spans="2:22" x14ac:dyDescent="0.25">
      <c r="B145" s="104"/>
      <c r="C145" s="101"/>
      <c r="D145" s="106"/>
      <c r="E145" s="104"/>
      <c r="L145" s="107" t="s">
        <v>188</v>
      </c>
      <c r="M145" s="96">
        <f>1/D124</f>
        <v>9.8425196850393699E-4</v>
      </c>
      <c r="N145" s="108">
        <f>SUM(M145:M147)</f>
        <v>3.2076613099942435E-3</v>
      </c>
      <c r="O145" s="143">
        <f>G137+N145</f>
        <v>5.4811491964991368E-2</v>
      </c>
      <c r="Q145" s="54">
        <v>5</v>
      </c>
      <c r="R145" s="54">
        <f>O141</f>
        <v>5.3827239996487426E-2</v>
      </c>
      <c r="S145" s="54">
        <f>O148</f>
        <v>5.2563819380896791E-2</v>
      </c>
      <c r="T145" s="54">
        <f>O151</f>
        <v>5.5091462499647983E-2</v>
      </c>
      <c r="U145" s="54">
        <f>O154</f>
        <v>5.2563819380896791E-2</v>
      </c>
      <c r="V145" s="54">
        <v>0</v>
      </c>
    </row>
    <row r="146" spans="2:22" x14ac:dyDescent="0.25">
      <c r="B146" s="104"/>
      <c r="C146" s="101"/>
      <c r="D146" s="106"/>
      <c r="E146" s="104"/>
      <c r="L146" s="107"/>
      <c r="M146" s="96">
        <f>1/D125</f>
        <v>9.8425196850393699E-4</v>
      </c>
      <c r="N146" s="108"/>
      <c r="O146" s="144"/>
    </row>
    <row r="147" spans="2:22" x14ac:dyDescent="0.25">
      <c r="B147" s="104"/>
      <c r="C147" s="101"/>
      <c r="D147" s="106"/>
      <c r="E147" s="106"/>
      <c r="L147" s="107"/>
      <c r="M147" s="96">
        <f>1/D126</f>
        <v>1.2391573729863693E-3</v>
      </c>
      <c r="N147" s="108"/>
      <c r="O147" s="145"/>
    </row>
    <row r="148" spans="2:22" x14ac:dyDescent="0.25">
      <c r="B148" s="102"/>
      <c r="C148" s="102"/>
      <c r="D148" s="102"/>
      <c r="E148" s="102"/>
      <c r="L148" s="107" t="s">
        <v>189</v>
      </c>
      <c r="M148" s="96">
        <f>1/D128</f>
        <v>1.3568521031207597E-3</v>
      </c>
      <c r="N148" s="108">
        <f>SUM(M148:M148)</f>
        <v>1.3568521031207597E-3</v>
      </c>
      <c r="O148" s="107">
        <f>H137+N148</f>
        <v>5.2563819380896791E-2</v>
      </c>
    </row>
    <row r="149" spans="2:22" x14ac:dyDescent="0.25">
      <c r="B149" s="125"/>
      <c r="C149" s="101"/>
      <c r="D149" s="104"/>
      <c r="E149" s="104"/>
      <c r="L149" s="107" t="s">
        <v>190</v>
      </c>
      <c r="M149" s="96">
        <f>1/D127</f>
        <v>1.2642225031605564E-3</v>
      </c>
      <c r="N149" s="107">
        <f>SUM(M149:M150)</f>
        <v>2.6210746062813161E-3</v>
      </c>
      <c r="O149" s="107">
        <f>I137+N149</f>
        <v>5.3919079344334889E-2</v>
      </c>
    </row>
    <row r="150" spans="2:22" x14ac:dyDescent="0.25">
      <c r="B150" s="125"/>
      <c r="C150" s="101"/>
      <c r="D150" s="104"/>
      <c r="E150" s="104"/>
      <c r="L150" s="107"/>
      <c r="M150" s="96">
        <f>1/D128</f>
        <v>1.3568521031207597E-3</v>
      </c>
      <c r="N150" s="107"/>
      <c r="O150" s="107"/>
    </row>
    <row r="151" spans="2:22" x14ac:dyDescent="0.25">
      <c r="B151" s="125"/>
      <c r="C151" s="101"/>
      <c r="D151" s="104"/>
      <c r="E151" s="104"/>
      <c r="L151" s="107" t="s">
        <v>191</v>
      </c>
      <c r="M151" s="96">
        <f>1/D124</f>
        <v>9.8425196850393699E-4</v>
      </c>
      <c r="N151" s="107">
        <f>SUM(M151:M153)</f>
        <v>3.4876318446508629E-3</v>
      </c>
      <c r="O151" s="107">
        <f>J137+N151</f>
        <v>5.5091462499647983E-2</v>
      </c>
    </row>
    <row r="152" spans="2:22" x14ac:dyDescent="0.25">
      <c r="B152" s="125"/>
      <c r="C152" s="101"/>
      <c r="D152" s="104"/>
      <c r="E152" s="104"/>
      <c r="L152" s="107"/>
      <c r="M152" s="96">
        <f>1/D126</f>
        <v>1.2391573729863693E-3</v>
      </c>
      <c r="N152" s="107"/>
      <c r="O152" s="107"/>
    </row>
    <row r="153" spans="2:22" x14ac:dyDescent="0.25">
      <c r="B153" s="125"/>
      <c r="C153" s="101"/>
      <c r="D153" s="104"/>
      <c r="E153" s="104"/>
      <c r="L153" s="107"/>
      <c r="M153" s="96">
        <f>1/D127</f>
        <v>1.2642225031605564E-3</v>
      </c>
      <c r="N153" s="107"/>
      <c r="O153" s="107"/>
    </row>
    <row r="154" spans="2:22" x14ac:dyDescent="0.25">
      <c r="B154" s="104"/>
      <c r="D154" s="101"/>
      <c r="E154" s="104"/>
      <c r="L154" s="107" t="s">
        <v>192</v>
      </c>
      <c r="M154" s="96">
        <f>1/D128</f>
        <v>1.3568521031207597E-3</v>
      </c>
      <c r="N154" s="107">
        <f>SUM(M154)</f>
        <v>1.3568521031207597E-3</v>
      </c>
      <c r="O154" s="107">
        <f>K137+N154</f>
        <v>5.2563819380896791E-2</v>
      </c>
    </row>
    <row r="155" spans="2:22" x14ac:dyDescent="0.25">
      <c r="L155" s="107"/>
      <c r="M155" s="96"/>
      <c r="N155" s="107"/>
      <c r="O155" s="107"/>
    </row>
    <row r="158" spans="2:22" x14ac:dyDescent="0.25">
      <c r="B158" s="123" t="s">
        <v>244</v>
      </c>
      <c r="C158" s="101"/>
      <c r="D158" s="106"/>
      <c r="E158" s="106"/>
    </row>
    <row r="159" spans="2:22" x14ac:dyDescent="0.25">
      <c r="B159" s="104"/>
      <c r="C159" s="101"/>
      <c r="D159" s="106"/>
      <c r="E159" s="106"/>
    </row>
    <row r="160" spans="2:22" x14ac:dyDescent="0.25">
      <c r="B160" s="100" t="s">
        <v>155</v>
      </c>
      <c r="D160" s="70" t="s">
        <v>12</v>
      </c>
      <c r="J160" t="s">
        <v>164</v>
      </c>
      <c r="U160" t="s">
        <v>169</v>
      </c>
    </row>
    <row r="161" spans="2:31" x14ac:dyDescent="0.25">
      <c r="B161" s="70" t="s">
        <v>156</v>
      </c>
      <c r="C161" s="70" t="s">
        <v>157</v>
      </c>
      <c r="D161" t="s">
        <v>167</v>
      </c>
      <c r="J161" s="100" t="s">
        <v>160</v>
      </c>
      <c r="U161" s="100" t="s">
        <v>160</v>
      </c>
    </row>
    <row r="162" spans="2:31" x14ac:dyDescent="0.25">
      <c r="B162" s="70">
        <v>1</v>
      </c>
      <c r="C162" s="70">
        <v>4</v>
      </c>
      <c r="D162">
        <f>R144^$C$16*(1/B5)^$C$17+S144^$C$16*(1/C5)^$C$17+T144^$C$16*(1/D5)^$C$17+V144^$C$16*(1/F5)^$C$17</f>
        <v>1.3518508801317545E-3</v>
      </c>
      <c r="J162" s="70" t="s">
        <v>156</v>
      </c>
      <c r="K162" s="70" t="s">
        <v>161</v>
      </c>
      <c r="L162" s="70">
        <v>1</v>
      </c>
      <c r="M162" s="70">
        <v>2</v>
      </c>
      <c r="N162" s="70">
        <v>3</v>
      </c>
      <c r="O162" s="70">
        <v>4</v>
      </c>
      <c r="P162" s="70">
        <v>5</v>
      </c>
      <c r="Q162" t="s">
        <v>163</v>
      </c>
      <c r="S162" t="s">
        <v>170</v>
      </c>
      <c r="U162" s="70" t="s">
        <v>156</v>
      </c>
      <c r="V162" s="70" t="s">
        <v>161</v>
      </c>
      <c r="W162" s="70">
        <v>1</v>
      </c>
      <c r="X162" s="70">
        <v>2</v>
      </c>
      <c r="Y162" s="70">
        <v>3</v>
      </c>
      <c r="Z162" s="70">
        <v>4</v>
      </c>
      <c r="AA162" s="70">
        <v>5</v>
      </c>
      <c r="AB162" t="s">
        <v>163</v>
      </c>
    </row>
    <row r="163" spans="2:31" x14ac:dyDescent="0.25">
      <c r="B163" s="70">
        <v>2</v>
      </c>
      <c r="C163" s="70">
        <v>1</v>
      </c>
      <c r="D163">
        <f>S141^$C$16*(1/C2)^$C$17+T141^$C$16*(1/D2)^$C$17+U141^$C$16*(1/E2)^$C$17+V141^$C$16*(1/F2)^$C$17</f>
        <v>1.9195293443471685E-3</v>
      </c>
      <c r="J163" s="70">
        <v>1</v>
      </c>
      <c r="K163" s="70">
        <f>C162</f>
        <v>4</v>
      </c>
      <c r="L163" s="70">
        <f>(R144^$C$16*(1/B5)^$C$17)/$D$162</f>
        <v>0.24693118821111135</v>
      </c>
      <c r="M163" s="70">
        <f>(S144^$C$16*(1/C5)^$C$17)/$D$162</f>
        <v>0.20171898682271933</v>
      </c>
      <c r="N163" s="70">
        <f>(T144^$C$16*(1/D5)^$C$17)/$D$162</f>
        <v>0.35296792065641797</v>
      </c>
      <c r="O163" s="95">
        <v>0</v>
      </c>
      <c r="P163" s="70">
        <f>(V144^$C$16*(1/F5)^$C$17)/$D$162</f>
        <v>0.19838190430975142</v>
      </c>
      <c r="Q163">
        <f>SUM(L163)</f>
        <v>0.24693118821111135</v>
      </c>
      <c r="S163" s="70" t="s">
        <v>206</v>
      </c>
      <c r="U163" s="70">
        <v>1</v>
      </c>
      <c r="V163" s="78" t="str">
        <f>S183</f>
        <v>4,1,2,5</v>
      </c>
      <c r="W163" s="95">
        <v>0</v>
      </c>
      <c r="X163" s="95">
        <v>0</v>
      </c>
      <c r="Y163" s="96">
        <f>(T145^$C$16*(1/D6)^$C$17)/$D$165</f>
        <v>0.10241992033041221</v>
      </c>
      <c r="Z163" s="95">
        <v>0</v>
      </c>
      <c r="AA163" s="95">
        <v>0</v>
      </c>
      <c r="AB163">
        <f>SUM(W163:Y163)</f>
        <v>0.10241992033041221</v>
      </c>
      <c r="AD163" s="70" t="s">
        <v>251</v>
      </c>
      <c r="AE163" t="s">
        <v>325</v>
      </c>
    </row>
    <row r="164" spans="2:31" x14ac:dyDescent="0.25">
      <c r="B164" s="70">
        <v>3</v>
      </c>
      <c r="C164" s="70">
        <v>3</v>
      </c>
      <c r="D164">
        <f>R143^$C$16*(1/B4)^$C$17+S143^$C$16*(1/C4)^$C$17+U143^$C$16*(1/E4)^$C$17+V143^$C$16*(1/F4)^$C$17</f>
        <v>1.083192176965709E-3</v>
      </c>
      <c r="J164" s="70">
        <v>2</v>
      </c>
      <c r="K164" s="70">
        <f>C163</f>
        <v>1</v>
      </c>
      <c r="L164" s="95">
        <v>0</v>
      </c>
      <c r="M164" s="70">
        <f>(S141^$C$16*(1/C2)^$C$17)/$D$163</f>
        <v>0.21769160805342735</v>
      </c>
      <c r="N164" s="70">
        <f>(T141^$C$16*(1/D2)^$C$17)/$D$163</f>
        <v>0.12492328353983645</v>
      </c>
      <c r="O164" s="70">
        <f>(U141^$C$16*(1/E2)^$C$17)/$D$163</f>
        <v>0.17390416306904696</v>
      </c>
      <c r="P164" s="70">
        <f>(V141^$C$16*(1/F2)^$C$17)/$D$163</f>
        <v>0.48348094533768926</v>
      </c>
      <c r="Q164">
        <f>SUM(L164:O164)</f>
        <v>0.51651905466231074</v>
      </c>
      <c r="S164" s="70" t="s">
        <v>186</v>
      </c>
      <c r="U164" s="70">
        <v>2</v>
      </c>
      <c r="V164" s="78" t="str">
        <f>S184</f>
        <v>1,4,3,5</v>
      </c>
      <c r="W164" s="95">
        <v>0</v>
      </c>
      <c r="X164" s="96">
        <f>(S145^$C$16*(1/C6)^$C$17)/$D$165</f>
        <v>0.3748025901946429</v>
      </c>
      <c r="Y164" s="95">
        <v>0</v>
      </c>
      <c r="Z164" s="95">
        <v>0</v>
      </c>
      <c r="AA164" s="95">
        <v>0</v>
      </c>
      <c r="AB164">
        <f>SUM(W164:X164)</f>
        <v>0.3748025901946429</v>
      </c>
      <c r="AD164" s="70" t="s">
        <v>252</v>
      </c>
      <c r="AE164" t="s">
        <v>326</v>
      </c>
    </row>
    <row r="165" spans="2:31" x14ac:dyDescent="0.25">
      <c r="B165" s="70">
        <v>4</v>
      </c>
      <c r="C165" s="70">
        <v>5</v>
      </c>
      <c r="D165">
        <f>R145^$C$16*(1/B6)^$C$17+S145^$C$16*(1/C6)^$C$17+T145^$C$16*(1/D6)^$C$17+V145^$C$16*(1/E6)^$C$17</f>
        <v>1.7752406725478999E-3</v>
      </c>
      <c r="J165" s="70">
        <v>3</v>
      </c>
      <c r="K165" s="70">
        <f>C164</f>
        <v>3</v>
      </c>
      <c r="L165" s="70">
        <f>(R143^$C$16*(1/B4)^$C$17)/$D$164</f>
        <v>0.22137706830438911</v>
      </c>
      <c r="M165" s="70">
        <f>(S143^$C$16*(1/C4)^$C$17)/$D$164</f>
        <v>0.1702544293553481</v>
      </c>
      <c r="N165" s="95">
        <v>0</v>
      </c>
      <c r="O165" s="70">
        <f>(U143^$C$16*(1/E4)^$C$17)/$D$164</f>
        <v>0.44051277727494104</v>
      </c>
      <c r="P165" s="70">
        <f>(V143^$C$16*(1/F4)^$C$17)/$D$164</f>
        <v>0.16785572506532168</v>
      </c>
      <c r="Q165">
        <f>SUM(L165)</f>
        <v>0.22137706830438911</v>
      </c>
      <c r="S165" s="70" t="s">
        <v>199</v>
      </c>
      <c r="U165" s="70">
        <v>3</v>
      </c>
      <c r="V165" s="78" t="str">
        <f>S185</f>
        <v>3,1,4,2</v>
      </c>
      <c r="W165" s="95">
        <v>0</v>
      </c>
      <c r="X165" s="95">
        <v>0</v>
      </c>
      <c r="Y165" s="95">
        <v>0</v>
      </c>
      <c r="Z165" s="95">
        <v>0</v>
      </c>
      <c r="AA165" s="96">
        <f>(V142^$C$16*(1/F3)^$C$17)/$D$166</f>
        <v>0.4319590010363763</v>
      </c>
      <c r="AB165">
        <f>SUM(W165:AA165)</f>
        <v>0.4319590010363763</v>
      </c>
      <c r="AD165" s="70" t="s">
        <v>253</v>
      </c>
      <c r="AE165" t="s">
        <v>327</v>
      </c>
    </row>
    <row r="166" spans="2:31" x14ac:dyDescent="0.25">
      <c r="B166" s="70">
        <v>5</v>
      </c>
      <c r="C166" s="70">
        <v>2</v>
      </c>
      <c r="D166">
        <f>R142^$C$16*(1/B3)^$C$17+T142^$C$16*(1/D3)^$C$17+U142^$C$16*(1/E3)^$C$17+V142^$C$16*(1/F3)^$C$17</f>
        <v>1.5403424878135618E-3</v>
      </c>
      <c r="J166" s="70">
        <v>4</v>
      </c>
      <c r="K166" s="70">
        <f>C165</f>
        <v>5</v>
      </c>
      <c r="L166" s="70">
        <f>(R145^$C$16*(1/B6)^$C$17)/$D$165</f>
        <v>0.52277748947494496</v>
      </c>
      <c r="M166" s="70">
        <f>(S145^$C$16*(1/C6)^$C$17)/$D$165</f>
        <v>0.3748025901946429</v>
      </c>
      <c r="N166" s="70">
        <f>(T145^$C$16*(1/D6)^$C$17)/$D$165</f>
        <v>0.10241992033041221</v>
      </c>
      <c r="O166" s="70">
        <f>(U145^$C$16*(1/E6)^$C$17)/$D$165</f>
        <v>0.15106839094579994</v>
      </c>
      <c r="P166" s="95">
        <v>0</v>
      </c>
      <c r="Q166">
        <f>SUM(L166:M166)</f>
        <v>0.89758007966958786</v>
      </c>
      <c r="S166" s="70" t="s">
        <v>173</v>
      </c>
      <c r="U166" s="70">
        <v>4</v>
      </c>
      <c r="V166" s="78" t="str">
        <f>S186</f>
        <v>5,2,1,4</v>
      </c>
      <c r="W166" s="95">
        <v>0</v>
      </c>
      <c r="X166" s="95">
        <v>0</v>
      </c>
      <c r="Y166" s="96">
        <f>(T144^$C$16*(1/D5)^$C$17)/$D$162</f>
        <v>0.35296792065641797</v>
      </c>
      <c r="Z166" s="95">
        <v>0</v>
      </c>
      <c r="AA166" s="95">
        <v>0</v>
      </c>
      <c r="AB166">
        <f>SUM(W166:Y166)</f>
        <v>0.35296792065641797</v>
      </c>
      <c r="AD166" s="70" t="s">
        <v>218</v>
      </c>
      <c r="AE166" t="s">
        <v>328</v>
      </c>
    </row>
    <row r="167" spans="2:31" x14ac:dyDescent="0.25">
      <c r="J167" s="70">
        <v>5</v>
      </c>
      <c r="K167" s="70">
        <f>C166</f>
        <v>2</v>
      </c>
      <c r="L167" s="70">
        <f>(R142^$C$16*(1/B3)^$C$17)/$D$166</f>
        <v>0.27128085668130536</v>
      </c>
      <c r="M167" s="95">
        <v>0</v>
      </c>
      <c r="N167" s="70">
        <f>(T142^$C$16*(1/D3)^$C$17)/$D$166</f>
        <v>0.11972549444717739</v>
      </c>
      <c r="O167" s="70">
        <f>(U142^$C$16*(1/E3)^$C$17)/$D$166</f>
        <v>0.17703464783514103</v>
      </c>
      <c r="P167" s="70">
        <f>(V142^$C$16*(1/F3)^$C$17)/$D$166</f>
        <v>0.4319590010363763</v>
      </c>
      <c r="Q167">
        <f>SUM(L167:N167)</f>
        <v>0.39100635112848275</v>
      </c>
      <c r="S167" s="70" t="s">
        <v>153</v>
      </c>
      <c r="U167" s="70">
        <v>5</v>
      </c>
      <c r="V167" s="78" t="str">
        <f>S187</f>
        <v>2,3,1,5</v>
      </c>
      <c r="W167" s="95">
        <v>0</v>
      </c>
      <c r="X167" s="95">
        <v>0</v>
      </c>
      <c r="Y167" s="95">
        <v>0</v>
      </c>
      <c r="Z167" s="96">
        <f>(U145^$C$16*(1/E6)^$C$17)/$D$165</f>
        <v>0.15106839094579994</v>
      </c>
      <c r="AA167" s="95">
        <v>0</v>
      </c>
      <c r="AB167">
        <f>SUM(W167:Z167)</f>
        <v>0.15106839094579994</v>
      </c>
      <c r="AD167" s="70" t="s">
        <v>254</v>
      </c>
      <c r="AE167" t="s">
        <v>329</v>
      </c>
    </row>
    <row r="170" spans="2:31" x14ac:dyDescent="0.25">
      <c r="J170" t="s">
        <v>165</v>
      </c>
      <c r="U170" t="s">
        <v>308</v>
      </c>
    </row>
    <row r="171" spans="2:31" x14ac:dyDescent="0.25">
      <c r="J171" s="100" t="s">
        <v>160</v>
      </c>
      <c r="U171" s="100" t="s">
        <v>160</v>
      </c>
    </row>
    <row r="172" spans="2:31" x14ac:dyDescent="0.25">
      <c r="J172" s="70" t="s">
        <v>156</v>
      </c>
      <c r="K172" s="70" t="s">
        <v>161</v>
      </c>
      <c r="L172" s="70">
        <v>1</v>
      </c>
      <c r="M172" s="70">
        <v>2</v>
      </c>
      <c r="N172" s="70">
        <v>3</v>
      </c>
      <c r="O172" s="70">
        <v>4</v>
      </c>
      <c r="P172" s="70">
        <v>5</v>
      </c>
      <c r="Q172" t="s">
        <v>163</v>
      </c>
      <c r="U172" s="70" t="s">
        <v>156</v>
      </c>
      <c r="V172" s="70" t="s">
        <v>161</v>
      </c>
      <c r="W172" s="70">
        <v>1</v>
      </c>
      <c r="X172" s="70">
        <v>2</v>
      </c>
      <c r="Y172" s="70">
        <v>3</v>
      </c>
      <c r="Z172" s="70">
        <v>4</v>
      </c>
      <c r="AA172" s="70">
        <v>5</v>
      </c>
      <c r="AB172" t="s">
        <v>163</v>
      </c>
    </row>
    <row r="173" spans="2:31" x14ac:dyDescent="0.25">
      <c r="J173" s="70">
        <v>1</v>
      </c>
      <c r="K173" s="78" t="str">
        <f>S163</f>
        <v>4,1</v>
      </c>
      <c r="L173" s="95">
        <v>0</v>
      </c>
      <c r="M173" s="70">
        <f>(S141^$C$16*(1/C2)^$C$17)/$D$163</f>
        <v>0.21769160805342735</v>
      </c>
      <c r="N173" s="70">
        <f>(T141^$C$16*(1/D2)^$C$17)/$D$163</f>
        <v>0.12492328353983645</v>
      </c>
      <c r="O173" s="95">
        <v>0</v>
      </c>
      <c r="P173" s="70">
        <f>(V141^$C$16*(1/F2)^$C$17)/$D$163</f>
        <v>0.48348094533768926</v>
      </c>
      <c r="Q173">
        <f>SUM(L173:M173)</f>
        <v>0.21769160805342735</v>
      </c>
      <c r="S173" s="70" t="s">
        <v>245</v>
      </c>
      <c r="U173" s="70">
        <v>1</v>
      </c>
      <c r="V173" s="78" t="str">
        <f>AD163</f>
        <v>4,1,2,5,3</v>
      </c>
      <c r="W173" s="95">
        <v>0</v>
      </c>
      <c r="X173" s="95">
        <v>0</v>
      </c>
      <c r="Y173" s="95">
        <v>0</v>
      </c>
      <c r="Z173" s="95">
        <f>(U143^$C$16*(1/E4)^$C$17)/$D$164</f>
        <v>0.44051277727494104</v>
      </c>
      <c r="AA173" s="95">
        <v>0</v>
      </c>
      <c r="AB173">
        <f>SUM(W173:Z173)</f>
        <v>0.44051277727494104</v>
      </c>
      <c r="AD173" s="70" t="s">
        <v>251</v>
      </c>
    </row>
    <row r="174" spans="2:31" x14ac:dyDescent="0.25">
      <c r="J174" s="70">
        <v>2</v>
      </c>
      <c r="K174" s="78" t="str">
        <f>S164</f>
        <v>1,4</v>
      </c>
      <c r="L174" s="95">
        <v>0</v>
      </c>
      <c r="M174" s="70">
        <f>(S144^$C$16*(1/C5)^$C$17)/$D$165</f>
        <v>0.15360958888137521</v>
      </c>
      <c r="N174" s="70">
        <f>(T144^$C$16*(1/D5)^$C$17)/$D$165</f>
        <v>0.2687860871916673</v>
      </c>
      <c r="O174" s="95">
        <v>0</v>
      </c>
      <c r="P174" s="70">
        <f>(V144^$C$16*(1/F5)^$C$17)/$D$165</f>
        <v>0.15106839094579994</v>
      </c>
      <c r="Q174">
        <f>SUM(L174:N174)</f>
        <v>0.42239567607304251</v>
      </c>
      <c r="S174" s="70" t="s">
        <v>246</v>
      </c>
      <c r="U174" s="70">
        <v>2</v>
      </c>
      <c r="V174" s="78" t="str">
        <f>AD164</f>
        <v>1,4,3,5,2</v>
      </c>
      <c r="W174" s="95">
        <f>(R142^$C$16*(1/B3)^$C$17)/$D$166</f>
        <v>0.27128085668130536</v>
      </c>
      <c r="X174" s="95">
        <v>0</v>
      </c>
      <c r="Y174" s="95">
        <v>0</v>
      </c>
      <c r="Z174" s="95">
        <v>0</v>
      </c>
      <c r="AA174" s="95">
        <v>0</v>
      </c>
      <c r="AB174">
        <f>SUM(W174:W174)</f>
        <v>0.27128085668130536</v>
      </c>
      <c r="AD174" s="70" t="s">
        <v>252</v>
      </c>
    </row>
    <row r="175" spans="2:31" x14ac:dyDescent="0.25">
      <c r="J175" s="70">
        <v>3</v>
      </c>
      <c r="K175" s="78" t="str">
        <f>S165</f>
        <v>3,1</v>
      </c>
      <c r="L175" s="95">
        <v>0</v>
      </c>
      <c r="M175" s="70">
        <f>(S141^$C$16*(1/C2)^$C$17)/$D$163</f>
        <v>0.21769160805342735</v>
      </c>
      <c r="N175" s="95">
        <v>0</v>
      </c>
      <c r="O175" s="70">
        <f>(U141^$C$16*(1/E2)^$C$17)/$D$163</f>
        <v>0.17390416306904696</v>
      </c>
      <c r="P175" s="70">
        <f>(V141^$C$16*(1/F2)^$C$17)/$D$163</f>
        <v>0.48348094533768926</v>
      </c>
      <c r="Q175">
        <f>SUM(L175:O175)</f>
        <v>0.39159577112247435</v>
      </c>
      <c r="S175" s="70" t="s">
        <v>211</v>
      </c>
      <c r="U175" s="70">
        <v>3</v>
      </c>
      <c r="V175" s="78" t="str">
        <f>AD165</f>
        <v>3,1,4,2,5</v>
      </c>
      <c r="W175" s="95">
        <v>0</v>
      </c>
      <c r="X175" s="95">
        <v>0</v>
      </c>
      <c r="Y175" s="95">
        <f>(T145^$C$16*(1/D6)^$C$17)/$D$165</f>
        <v>0.10241992033041221</v>
      </c>
      <c r="Z175" s="95">
        <v>0</v>
      </c>
      <c r="AA175" s="95">
        <v>0</v>
      </c>
      <c r="AB175">
        <f>SUM(W175:Z175)</f>
        <v>0.10241992033041221</v>
      </c>
      <c r="AD175" s="70" t="s">
        <v>253</v>
      </c>
    </row>
    <row r="176" spans="2:31" x14ac:dyDescent="0.25">
      <c r="J176" s="70">
        <v>4</v>
      </c>
      <c r="K176" s="78" t="str">
        <f>S166</f>
        <v>5,2</v>
      </c>
      <c r="L176">
        <f>(R142^$C$16*(1/B3)^$C$17)/$D$166</f>
        <v>0.27128085668130536</v>
      </c>
      <c r="M176" s="95">
        <v>0</v>
      </c>
      <c r="N176">
        <f>(T142^$C$16*(1/D3)^$C$17)/$D$166</f>
        <v>0.11972549444717739</v>
      </c>
      <c r="O176">
        <f>(U142^$C$16*(1/E3)^$C$17)/$D$166</f>
        <v>0.17703464783514103</v>
      </c>
      <c r="P176" s="95">
        <v>0</v>
      </c>
      <c r="Q176">
        <f>SUM(L176)</f>
        <v>0.27128085668130536</v>
      </c>
      <c r="S176" s="70" t="s">
        <v>212</v>
      </c>
      <c r="U176" s="70">
        <v>4</v>
      </c>
      <c r="V176" s="78" t="str">
        <f>AD166</f>
        <v>5,2,1,4,3</v>
      </c>
      <c r="W176" s="95">
        <v>0</v>
      </c>
      <c r="X176" s="95">
        <v>0</v>
      </c>
      <c r="Y176" s="95">
        <v>0</v>
      </c>
      <c r="Z176" s="95">
        <v>0</v>
      </c>
      <c r="AA176" s="95">
        <f>(V143^$C$16*(1/F4)^$C$17)/$D$164</f>
        <v>0.16785572506532168</v>
      </c>
      <c r="AB176">
        <f>SUM(W176:AA176)</f>
        <v>0.16785572506532168</v>
      </c>
      <c r="AD176" s="70" t="s">
        <v>218</v>
      </c>
    </row>
    <row r="177" spans="2:30" x14ac:dyDescent="0.25">
      <c r="J177" s="70">
        <v>5</v>
      </c>
      <c r="K177" s="78" t="str">
        <f>S167</f>
        <v>2,3</v>
      </c>
      <c r="L177" s="96">
        <f>(R143^$C$16*(1/B4)^$C$17)/$D$164</f>
        <v>0.22137706830438911</v>
      </c>
      <c r="M177" s="95">
        <v>0</v>
      </c>
      <c r="N177" s="95">
        <v>0</v>
      </c>
      <c r="O177" s="96">
        <f>(U143^$C$16*(1/E4)^$C$17)/$D$164</f>
        <v>0.44051277727494104</v>
      </c>
      <c r="P177" s="96">
        <f>(V143^$C$16*(1/F4)^$C$17)/$D$164</f>
        <v>0.16785572506532168</v>
      </c>
      <c r="Q177">
        <f>SUM(L177)</f>
        <v>0.22137706830438911</v>
      </c>
      <c r="S177" s="70" t="s">
        <v>171</v>
      </c>
      <c r="U177" s="70">
        <v>5</v>
      </c>
      <c r="V177" s="78" t="str">
        <f>AD167</f>
        <v>2,3,1,5,4</v>
      </c>
      <c r="W177" s="95">
        <v>0</v>
      </c>
      <c r="X177" s="95">
        <f>(S144^$C$16*(1/C5)^$C$17)/$D$162</f>
        <v>0.20171898682271933</v>
      </c>
      <c r="Y177" s="95">
        <v>0</v>
      </c>
      <c r="Z177" s="95">
        <v>0</v>
      </c>
      <c r="AA177" s="95">
        <v>0</v>
      </c>
      <c r="AB177">
        <f>SUM(W177:Y177)</f>
        <v>0.20171898682271933</v>
      </c>
      <c r="AD177" s="70" t="s">
        <v>254</v>
      </c>
    </row>
    <row r="180" spans="2:30" x14ac:dyDescent="0.25">
      <c r="J180" t="s">
        <v>168</v>
      </c>
    </row>
    <row r="181" spans="2:30" x14ac:dyDescent="0.25">
      <c r="J181" s="100" t="s">
        <v>160</v>
      </c>
    </row>
    <row r="182" spans="2:30" x14ac:dyDescent="0.25">
      <c r="J182" s="70" t="s">
        <v>156</v>
      </c>
      <c r="K182" s="70" t="s">
        <v>161</v>
      </c>
      <c r="L182" s="70">
        <v>1</v>
      </c>
      <c r="M182" s="70">
        <v>2</v>
      </c>
      <c r="N182" s="70">
        <v>3</v>
      </c>
      <c r="O182" s="70">
        <v>4</v>
      </c>
      <c r="P182" s="70">
        <v>5</v>
      </c>
      <c r="Q182" t="s">
        <v>163</v>
      </c>
      <c r="V182" s="70" t="s">
        <v>162</v>
      </c>
      <c r="W182" s="70"/>
      <c r="X182" s="70" t="s">
        <v>164</v>
      </c>
      <c r="Y182" s="70" t="s">
        <v>165</v>
      </c>
      <c r="Z182" s="70" t="s">
        <v>168</v>
      </c>
      <c r="AA182" s="70" t="s">
        <v>169</v>
      </c>
      <c r="AB182" s="70" t="s">
        <v>308</v>
      </c>
    </row>
    <row r="183" spans="2:30" x14ac:dyDescent="0.25">
      <c r="J183" s="70">
        <v>1</v>
      </c>
      <c r="K183" s="78" t="str">
        <f>S173</f>
        <v>4,1,2</v>
      </c>
      <c r="L183" s="95">
        <v>0</v>
      </c>
      <c r="M183" s="95">
        <v>0</v>
      </c>
      <c r="N183" s="70">
        <f>(T142^$C$16*(1/D3)^$C$17)/$D$166</f>
        <v>0.11972549444717739</v>
      </c>
      <c r="O183" s="95">
        <v>0</v>
      </c>
      <c r="P183" s="70">
        <f>(V142^$C$16*(1/F3)^$C$17)/$D$166</f>
        <v>0.4319590010363763</v>
      </c>
      <c r="Q183">
        <f>SUM(L183:P183)</f>
        <v>0.55168449548355369</v>
      </c>
      <c r="S183" s="70" t="s">
        <v>247</v>
      </c>
      <c r="V183" s="70">
        <v>1</v>
      </c>
      <c r="W183" s="70">
        <f ca="1">RAND()</f>
        <v>5.1610306458148347E-2</v>
      </c>
      <c r="X183" s="70">
        <v>0.55618827211716748</v>
      </c>
      <c r="Y183" s="70">
        <v>0.33321421752334834</v>
      </c>
      <c r="Z183" s="70">
        <v>0.86552392450780746</v>
      </c>
      <c r="AA183" s="70">
        <v>0.78651971375220042</v>
      </c>
      <c r="AB183">
        <v>0.79830799135978636</v>
      </c>
    </row>
    <row r="184" spans="2:30" x14ac:dyDescent="0.25">
      <c r="J184" s="70">
        <v>2</v>
      </c>
      <c r="K184" s="78" t="str">
        <f>S174</f>
        <v>1,4,3</v>
      </c>
      <c r="L184" s="95">
        <v>0</v>
      </c>
      <c r="M184" s="96">
        <f>(S143^$C$16*(1/C4)^$C$17)/$D$164</f>
        <v>0.1702544293553481</v>
      </c>
      <c r="N184" s="95">
        <v>0</v>
      </c>
      <c r="O184" s="95">
        <v>0</v>
      </c>
      <c r="P184" s="96">
        <f>(V143^$C$16*(1/F4)^$C$17)/$D$164</f>
        <v>0.16785572506532168</v>
      </c>
      <c r="Q184">
        <f>SUM(L184:P184)</f>
        <v>0.33811015442066977</v>
      </c>
      <c r="S184" s="70" t="s">
        <v>248</v>
      </c>
      <c r="V184" s="70">
        <v>2</v>
      </c>
      <c r="W184" s="70">
        <f ca="1">RAND()</f>
        <v>0.73158389332617524</v>
      </c>
      <c r="X184" s="70">
        <v>0.75083129072329202</v>
      </c>
      <c r="Y184" s="70">
        <v>0.68628210388662614</v>
      </c>
      <c r="Z184" s="70">
        <v>0.74006338871081889</v>
      </c>
      <c r="AA184" s="70">
        <v>0.1951896625973768</v>
      </c>
      <c r="AB184">
        <v>0.59916851240314695</v>
      </c>
    </row>
    <row r="185" spans="2:30" x14ac:dyDescent="0.25">
      <c r="J185" s="70">
        <v>3</v>
      </c>
      <c r="K185" s="78" t="str">
        <f>S175</f>
        <v>3,1,4</v>
      </c>
      <c r="L185" s="95">
        <v>0</v>
      </c>
      <c r="M185">
        <f>(S144^$C$16*(1/C5)^$C$17)/$D$162</f>
        <v>0.20171898682271933</v>
      </c>
      <c r="N185" s="95">
        <v>0</v>
      </c>
      <c r="O185" s="95">
        <v>0</v>
      </c>
      <c r="P185">
        <f>(V144^$C$16*(1/F5)^$C$17)/$D$162</f>
        <v>0.19838190430975142</v>
      </c>
      <c r="Q185">
        <f>SUM(L185:M185)</f>
        <v>0.20171898682271933</v>
      </c>
      <c r="S185" s="70" t="s">
        <v>249</v>
      </c>
      <c r="V185" s="70">
        <v>3</v>
      </c>
      <c r="W185" s="70">
        <f ca="1">RAND()</f>
        <v>0.58850521234311348</v>
      </c>
      <c r="X185" s="70">
        <v>0.26572120142783417</v>
      </c>
      <c r="Y185" s="70">
        <v>0.61796887689923274</v>
      </c>
      <c r="Z185" s="70">
        <v>0.82630861235699904</v>
      </c>
      <c r="AA185" s="70">
        <v>0.6769460433017247</v>
      </c>
      <c r="AB185">
        <v>0.1764215918678429</v>
      </c>
    </row>
    <row r="186" spans="2:30" x14ac:dyDescent="0.25">
      <c r="J186" s="70">
        <v>4</v>
      </c>
      <c r="K186" s="78" t="str">
        <f>S176</f>
        <v>5,2,1</v>
      </c>
      <c r="L186" s="95">
        <v>0</v>
      </c>
      <c r="M186" s="95">
        <v>0</v>
      </c>
      <c r="N186" s="70">
        <f>(T141^$C$16*(1/D2)^$C$17)/$D$163</f>
        <v>0.12492328353983645</v>
      </c>
      <c r="O186" s="70">
        <f>(U141^$C$16*(1/E2)^$C$17)/$D$163</f>
        <v>0.17390416306904696</v>
      </c>
      <c r="P186" s="95">
        <v>0</v>
      </c>
      <c r="Q186">
        <f>SUM(L186:O186)</f>
        <v>0.29882744660888338</v>
      </c>
      <c r="S186" s="70" t="s">
        <v>215</v>
      </c>
      <c r="V186" s="70">
        <v>4</v>
      </c>
      <c r="W186" s="70">
        <f ca="1">RAND()</f>
        <v>0.67508141405586009</v>
      </c>
      <c r="X186" s="70">
        <v>0.9777225592674379</v>
      </c>
      <c r="Y186" s="70">
        <v>0.36546658583972746</v>
      </c>
      <c r="Z186" s="70">
        <v>0.5948512591952031</v>
      </c>
      <c r="AA186" s="70">
        <v>0.88235611179682549</v>
      </c>
      <c r="AB186">
        <v>0.84850711810731427</v>
      </c>
    </row>
    <row r="187" spans="2:30" x14ac:dyDescent="0.25">
      <c r="J187" s="70">
        <v>5</v>
      </c>
      <c r="K187" s="78" t="str">
        <f>S177</f>
        <v>2,3,1</v>
      </c>
      <c r="L187" s="95">
        <v>0</v>
      </c>
      <c r="M187" s="95">
        <v>0</v>
      </c>
      <c r="N187" s="95">
        <v>0</v>
      </c>
      <c r="O187" s="70">
        <f>(U141^$C$16*(1/E2)^$C$17)/$D$163</f>
        <v>0.17390416306904696</v>
      </c>
      <c r="P187" s="70">
        <f>(V141^$C$16*(1/F2)^$C$17)/$D$163</f>
        <v>0.48348094533768926</v>
      </c>
      <c r="Q187">
        <f>SUM(L187:P187)</f>
        <v>0.65738510840673625</v>
      </c>
      <c r="S187" s="70" t="s">
        <v>250</v>
      </c>
      <c r="V187" s="70">
        <v>5</v>
      </c>
      <c r="W187" s="70">
        <f ca="1">RAND()</f>
        <v>0.54587613051525419</v>
      </c>
      <c r="X187" s="70">
        <v>0.4847849139191539</v>
      </c>
      <c r="Y187" s="70">
        <v>0.27101802208598491</v>
      </c>
      <c r="Z187" s="70">
        <v>0.7911360263347621</v>
      </c>
      <c r="AA187" s="70">
        <v>0.7358714759320707</v>
      </c>
      <c r="AB187">
        <v>5.6312246565506041E-2</v>
      </c>
    </row>
    <row r="190" spans="2:30" x14ac:dyDescent="0.25">
      <c r="B190" s="100" t="s">
        <v>183</v>
      </c>
    </row>
    <row r="191" spans="2:30" x14ac:dyDescent="0.25">
      <c r="B191" t="s">
        <v>156</v>
      </c>
      <c r="C191" t="s">
        <v>184</v>
      </c>
    </row>
    <row r="192" spans="2:30" x14ac:dyDescent="0.25">
      <c r="B192" s="95">
        <v>1</v>
      </c>
      <c r="C192" s="95" t="str">
        <f>AE163</f>
        <v>4,1,2,5,3,4</v>
      </c>
      <c r="D192" s="95">
        <f>B5+C2+F3+D6+E4</f>
        <v>791</v>
      </c>
    </row>
    <row r="193" spans="1:15" x14ac:dyDescent="0.25">
      <c r="B193" s="95">
        <v>2</v>
      </c>
      <c r="C193" s="95" t="str">
        <f>AE164</f>
        <v>1,4,3,5,2,1</v>
      </c>
      <c r="D193" s="95">
        <f>E2+D5+F4+C6+B3</f>
        <v>791</v>
      </c>
    </row>
    <row r="194" spans="1:15" x14ac:dyDescent="0.25">
      <c r="B194" s="70">
        <v>3</v>
      </c>
      <c r="C194" s="96" t="str">
        <f>AE165</f>
        <v>3,1,4,2,5,3</v>
      </c>
      <c r="D194" s="96">
        <f>B4+E2+C5+F3+D6</f>
        <v>964</v>
      </c>
    </row>
    <row r="195" spans="1:15" x14ac:dyDescent="0.25">
      <c r="B195" s="95">
        <v>4</v>
      </c>
      <c r="C195" s="95" t="str">
        <f>AE166</f>
        <v>5,2,1,4,3,5</v>
      </c>
      <c r="D195" s="95">
        <f>C6+B3+E2+D5+F4</f>
        <v>791</v>
      </c>
    </row>
    <row r="196" spans="1:15" x14ac:dyDescent="0.25">
      <c r="B196" s="70">
        <v>5</v>
      </c>
      <c r="C196" s="96" t="str">
        <f>AE167</f>
        <v>2,3,1,5,4,2</v>
      </c>
      <c r="D196" s="96">
        <f>D3+B4+F2+E6+C5</f>
        <v>962</v>
      </c>
    </row>
    <row r="199" spans="1:15" x14ac:dyDescent="0.25">
      <c r="B199" s="100" t="s">
        <v>145</v>
      </c>
    </row>
    <row r="204" spans="1:15" x14ac:dyDescent="0.25">
      <c r="B204" s="102" t="s">
        <v>234</v>
      </c>
      <c r="C204">
        <f>(1-$C$14)*$C$15</f>
        <v>0.1</v>
      </c>
      <c r="D204" s="102"/>
      <c r="E204" s="102"/>
    </row>
    <row r="205" spans="1:15" x14ac:dyDescent="0.25">
      <c r="B205" t="s">
        <v>152</v>
      </c>
      <c r="C205" t="s">
        <v>185</v>
      </c>
      <c r="D205" t="s">
        <v>186</v>
      </c>
      <c r="E205" t="s">
        <v>187</v>
      </c>
      <c r="F205" t="s">
        <v>153</v>
      </c>
      <c r="G205" t="s">
        <v>188</v>
      </c>
      <c r="H205" t="s">
        <v>189</v>
      </c>
      <c r="I205" t="s">
        <v>190</v>
      </c>
      <c r="J205" t="s">
        <v>191</v>
      </c>
      <c r="K205" t="s">
        <v>192</v>
      </c>
      <c r="L205" s="94" t="s">
        <v>4</v>
      </c>
      <c r="M205" s="94" t="s">
        <v>235</v>
      </c>
      <c r="N205" s="94" t="s">
        <v>163</v>
      </c>
      <c r="O205" s="94" t="s">
        <v>150</v>
      </c>
    </row>
    <row r="206" spans="1:15" x14ac:dyDescent="0.25">
      <c r="A206" s="102" t="s">
        <v>234</v>
      </c>
      <c r="B206">
        <f>(1-$C$14)*S141</f>
        <v>2.7579118358660629E-2</v>
      </c>
      <c r="C206">
        <f>(1-$C$14)*T141</f>
        <v>2.601763907734057E-2</v>
      </c>
      <c r="D206">
        <f>(1-$C$14)*U141</f>
        <v>2.7372759817444005E-2</v>
      </c>
      <c r="E206">
        <f>(1-$C$14)*V141</f>
        <v>2.6913619998243713E-2</v>
      </c>
      <c r="F206">
        <f>(1-$C$14)*T142</f>
        <v>2.674064856586373E-2</v>
      </c>
      <c r="G206">
        <f>(1-$C$14)*U142</f>
        <v>2.7405745982495684E-2</v>
      </c>
      <c r="H206">
        <f>(1-$C$14)*V142</f>
        <v>2.6281909690448396E-2</v>
      </c>
      <c r="I206">
        <f>(1-$C$14)*U143</f>
        <v>2.6959539672167444E-2</v>
      </c>
      <c r="J206">
        <f>(1-$C$14)*V143</f>
        <v>2.7545731249823992E-2</v>
      </c>
      <c r="K206">
        <f>(1-$C$14)*V144</f>
        <v>2.6281909690448396E-2</v>
      </c>
      <c r="L206" s="127" t="s">
        <v>152</v>
      </c>
      <c r="M206" s="70">
        <f>1/D192</f>
        <v>1.2642225031605564E-3</v>
      </c>
      <c r="N206" s="127">
        <f>SUM(M206:M208)</f>
        <v>3.7926675094816691E-3</v>
      </c>
      <c r="O206" s="127">
        <f>B206+N206</f>
        <v>3.13717858681423E-2</v>
      </c>
    </row>
    <row r="207" spans="1:15" x14ac:dyDescent="0.25">
      <c r="B207" s="104"/>
      <c r="C207" s="101"/>
      <c r="D207" s="104"/>
      <c r="E207" s="104"/>
      <c r="L207" s="127"/>
      <c r="M207" s="70">
        <f>1/D195</f>
        <v>1.2642225031605564E-3</v>
      </c>
      <c r="N207" s="127"/>
      <c r="O207" s="127"/>
    </row>
    <row r="208" spans="1:15" x14ac:dyDescent="0.25">
      <c r="B208" s="104"/>
      <c r="C208" s="101"/>
      <c r="D208" s="104"/>
      <c r="E208" s="104"/>
      <c r="M208" s="70">
        <f>1/D193</f>
        <v>1.2642225031605564E-3</v>
      </c>
    </row>
    <row r="209" spans="2:20" x14ac:dyDescent="0.25">
      <c r="B209" s="125"/>
      <c r="C209" s="101"/>
      <c r="D209" s="101"/>
      <c r="E209" s="101"/>
      <c r="L209" s="127" t="s">
        <v>185</v>
      </c>
      <c r="M209" s="96">
        <f>1/D194</f>
        <v>1.037344398340249E-3</v>
      </c>
      <c r="N209" s="127">
        <f>SUM(M209:M210)</f>
        <v>2.0768454378412883E-3</v>
      </c>
      <c r="O209" s="127">
        <f>C206+N209</f>
        <v>2.8094484515181858E-2</v>
      </c>
    </row>
    <row r="210" spans="2:20" x14ac:dyDescent="0.25">
      <c r="B210" s="104"/>
      <c r="C210" s="101"/>
      <c r="D210" s="106"/>
      <c r="E210" s="104"/>
      <c r="L210" s="127"/>
      <c r="M210" s="96">
        <f>1/D196</f>
        <v>1.0395010395010396E-3</v>
      </c>
      <c r="N210" s="127"/>
      <c r="O210" s="127"/>
    </row>
    <row r="211" spans="2:20" x14ac:dyDescent="0.25">
      <c r="B211" s="104"/>
      <c r="C211" s="101"/>
      <c r="D211" s="106"/>
      <c r="E211" s="104"/>
      <c r="L211" s="127" t="s">
        <v>186</v>
      </c>
      <c r="M211" s="96">
        <f>1/D192</f>
        <v>1.2642225031605564E-3</v>
      </c>
      <c r="N211" s="127">
        <f>SUM(M211:M214)</f>
        <v>4.8300119078219178E-3</v>
      </c>
      <c r="O211" s="127">
        <f>D206+N211</f>
        <v>3.2202771725265922E-2</v>
      </c>
    </row>
    <row r="212" spans="2:20" x14ac:dyDescent="0.25">
      <c r="B212" s="104"/>
      <c r="C212" s="101"/>
      <c r="D212" s="106"/>
      <c r="E212" s="104"/>
      <c r="L212" s="127"/>
      <c r="M212" s="96">
        <f>1/D193</f>
        <v>1.2642225031605564E-3</v>
      </c>
      <c r="N212" s="127"/>
      <c r="O212" s="127"/>
    </row>
    <row r="213" spans="2:20" x14ac:dyDescent="0.25">
      <c r="B213" s="104"/>
      <c r="C213" s="101"/>
      <c r="D213" s="106"/>
      <c r="E213" s="104"/>
      <c r="L213" s="127"/>
      <c r="M213" s="96">
        <f>1/D194</f>
        <v>1.037344398340249E-3</v>
      </c>
      <c r="N213" s="127"/>
      <c r="O213" s="127"/>
    </row>
    <row r="214" spans="2:20" x14ac:dyDescent="0.25">
      <c r="B214" s="104"/>
      <c r="C214" s="101"/>
      <c r="D214" s="106"/>
      <c r="E214" s="106"/>
      <c r="L214" s="127"/>
      <c r="M214" s="96">
        <f>1/D195</f>
        <v>1.2642225031605564E-3</v>
      </c>
      <c r="N214" s="127"/>
      <c r="O214" s="127"/>
    </row>
    <row r="215" spans="2:20" x14ac:dyDescent="0.25">
      <c r="B215" s="102"/>
      <c r="C215" s="102"/>
      <c r="D215" s="102"/>
      <c r="E215" s="102"/>
      <c r="L215" s="107" t="s">
        <v>187</v>
      </c>
      <c r="M215" s="96">
        <f>1/D196</f>
        <v>1.0395010395010396E-3</v>
      </c>
      <c r="N215" s="108">
        <f>SUM(M215:M215)</f>
        <v>1.0395010395010396E-3</v>
      </c>
      <c r="O215" s="107">
        <f>E206+N215</f>
        <v>2.7953121037744753E-2</v>
      </c>
    </row>
    <row r="216" spans="2:20" x14ac:dyDescent="0.25">
      <c r="B216" s="125"/>
      <c r="C216" s="101"/>
      <c r="D216" s="104"/>
      <c r="E216" s="104"/>
      <c r="L216" s="107" t="s">
        <v>153</v>
      </c>
      <c r="M216" s="96">
        <f>1/D196</f>
        <v>1.0395010395010396E-3</v>
      </c>
      <c r="N216" s="108">
        <f>SUM(M216:M216)</f>
        <v>1.0395010395010396E-3</v>
      </c>
      <c r="O216" s="107">
        <f>F206+N216</f>
        <v>2.7780149605364769E-2</v>
      </c>
    </row>
    <row r="217" spans="2:20" x14ac:dyDescent="0.25">
      <c r="B217" s="125"/>
      <c r="C217" s="101"/>
      <c r="D217" s="104"/>
      <c r="E217" s="104"/>
      <c r="L217" s="107" t="s">
        <v>188</v>
      </c>
      <c r="M217" s="96">
        <f>1/D194</f>
        <v>1.037344398340249E-3</v>
      </c>
      <c r="N217" s="108">
        <f>SUM(M217:M218)</f>
        <v>2.0768454378412883E-3</v>
      </c>
      <c r="O217" s="107">
        <f>G206+N217</f>
        <v>2.9482591420336973E-2</v>
      </c>
    </row>
    <row r="218" spans="2:20" x14ac:dyDescent="0.25">
      <c r="B218" s="125"/>
      <c r="C218" s="101"/>
      <c r="D218" s="104"/>
      <c r="E218" s="104"/>
      <c r="M218" s="96">
        <f>1/D196</f>
        <v>1.0395010395010396E-3</v>
      </c>
      <c r="Q218" s="70">
        <v>1</v>
      </c>
      <c r="R218" s="96" t="str">
        <f>AD163</f>
        <v>4,1,2,5,3</v>
      </c>
      <c r="S218" s="95">
        <f>D192</f>
        <v>791</v>
      </c>
      <c r="T218">
        <f>F222+C224+G221+E225</f>
        <v>0.12201422734099356</v>
      </c>
    </row>
    <row r="219" spans="2:20" x14ac:dyDescent="0.25">
      <c r="C219" t="s">
        <v>151</v>
      </c>
      <c r="L219" s="127" t="s">
        <v>189</v>
      </c>
      <c r="M219" s="96">
        <f>1/D192</f>
        <v>1.2642225031605564E-3</v>
      </c>
      <c r="N219" s="130">
        <f>SUM(M219:M222)</f>
        <v>4.8300119078219178E-3</v>
      </c>
      <c r="O219" s="127">
        <f>H206+N219</f>
        <v>3.1111921598270312E-2</v>
      </c>
      <c r="Q219" s="70">
        <v>2</v>
      </c>
      <c r="R219" s="96" t="str">
        <f>AD164</f>
        <v>1,4,3,5,2</v>
      </c>
      <c r="S219" s="96">
        <f>D193</f>
        <v>791</v>
      </c>
      <c r="T219">
        <f>E221+F223+G224+D225</f>
        <v>0.11728002402505072</v>
      </c>
    </row>
    <row r="220" spans="2:20" x14ac:dyDescent="0.25">
      <c r="B220" s="54"/>
      <c r="C220" s="54">
        <v>1</v>
      </c>
      <c r="D220" s="54">
        <v>2</v>
      </c>
      <c r="E220" s="54">
        <v>3</v>
      </c>
      <c r="F220" s="54">
        <v>4</v>
      </c>
      <c r="G220" s="54">
        <v>5</v>
      </c>
      <c r="L220" s="127"/>
      <c r="M220" s="96">
        <f>1/D193</f>
        <v>1.2642225031605564E-3</v>
      </c>
      <c r="N220" s="130"/>
      <c r="O220" s="127"/>
      <c r="Q220" s="70">
        <v>3</v>
      </c>
      <c r="R220" s="96" t="str">
        <f>AD165</f>
        <v>3,1,4,2,5</v>
      </c>
      <c r="S220" s="96">
        <f>D194</f>
        <v>964</v>
      </c>
      <c r="T220">
        <f>D224+C222+G221+E225</f>
        <v>0.12118324148386993</v>
      </c>
    </row>
    <row r="221" spans="2:20" x14ac:dyDescent="0.25">
      <c r="B221" s="54">
        <v>1</v>
      </c>
      <c r="C221" s="54">
        <v>0</v>
      </c>
      <c r="D221" s="54">
        <f>O206</f>
        <v>3.13717858681423E-2</v>
      </c>
      <c r="E221" s="54">
        <f>O209</f>
        <v>2.8094484515181858E-2</v>
      </c>
      <c r="F221" s="54">
        <f>O211</f>
        <v>3.2202771725265922E-2</v>
      </c>
      <c r="G221" s="54">
        <f>O215</f>
        <v>2.7953121037744753E-2</v>
      </c>
      <c r="L221" s="127"/>
      <c r="M221" s="96">
        <f>1/D194</f>
        <v>1.037344398340249E-3</v>
      </c>
      <c r="N221" s="130"/>
      <c r="O221" s="127"/>
      <c r="Q221" s="70">
        <v>4</v>
      </c>
      <c r="R221" s="96" t="str">
        <f>AD166</f>
        <v>5,2,1,4,3</v>
      </c>
      <c r="S221" s="96">
        <f>D195</f>
        <v>791</v>
      </c>
      <c r="T221">
        <f>C225+F221+D224+E222</f>
        <v>0.11741863378871242</v>
      </c>
    </row>
    <row r="222" spans="2:20" x14ac:dyDescent="0.25">
      <c r="B222" s="54">
        <v>2</v>
      </c>
      <c r="C222" s="54">
        <f>O206</f>
        <v>3.13717858681423E-2</v>
      </c>
      <c r="D222" s="54">
        <v>0</v>
      </c>
      <c r="E222" s="54">
        <f>O216</f>
        <v>2.7780149605364769E-2</v>
      </c>
      <c r="F222" s="54">
        <f>O217</f>
        <v>2.9482591420336973E-2</v>
      </c>
      <c r="G222" s="54">
        <f>O219</f>
        <v>3.1111921598270312E-2</v>
      </c>
      <c r="L222" s="127"/>
      <c r="M222" s="96">
        <f>1/D195</f>
        <v>1.2642225031605564E-3</v>
      </c>
      <c r="N222" s="130"/>
      <c r="O222" s="127"/>
      <c r="Q222" s="70">
        <v>5</v>
      </c>
      <c r="R222" s="96" t="str">
        <f>AD167</f>
        <v>2,3,1,5,4</v>
      </c>
      <c r="S222" s="95">
        <f>D196</f>
        <v>962</v>
      </c>
      <c r="T222">
        <f>C223+F221+G224+D225</f>
        <v>0.11873058856866753</v>
      </c>
    </row>
    <row r="223" spans="2:20" x14ac:dyDescent="0.25">
      <c r="B223" s="54">
        <v>3</v>
      </c>
      <c r="C223" s="54">
        <f>O209</f>
        <v>2.8094484515181858E-2</v>
      </c>
      <c r="D223" s="54">
        <f>O216</f>
        <v>2.7780149605364769E-2</v>
      </c>
      <c r="E223" s="54">
        <v>0</v>
      </c>
      <c r="F223" s="54">
        <f>O223</f>
        <v>3.0752207181649113E-2</v>
      </c>
      <c r="G223" s="54">
        <f>O226</f>
        <v>3.2375743157645909E-2</v>
      </c>
      <c r="L223" s="127" t="s">
        <v>190</v>
      </c>
      <c r="M223" s="96">
        <f>1/D193</f>
        <v>1.2642225031605564E-3</v>
      </c>
      <c r="N223" s="127">
        <f>SUM(M223:M225)</f>
        <v>3.7926675094816691E-3</v>
      </c>
      <c r="O223" s="127">
        <f>I206+N223</f>
        <v>3.0752207181649113E-2</v>
      </c>
    </row>
    <row r="224" spans="2:20" x14ac:dyDescent="0.25">
      <c r="B224" s="54">
        <v>4</v>
      </c>
      <c r="C224" s="54">
        <f>O211</f>
        <v>3.2202771725265922E-2</v>
      </c>
      <c r="D224" s="54">
        <f>O217</f>
        <v>2.9482591420336973E-2</v>
      </c>
      <c r="E224" s="54">
        <f>O223</f>
        <v>3.0752207181649113E-2</v>
      </c>
      <c r="F224" s="54">
        <v>0</v>
      </c>
      <c r="G224" s="54">
        <f>O230</f>
        <v>2.7321410729949435E-2</v>
      </c>
      <c r="L224" s="127"/>
      <c r="M224" s="96">
        <f>1/D195</f>
        <v>1.2642225031605564E-3</v>
      </c>
      <c r="N224" s="127"/>
      <c r="O224" s="127"/>
    </row>
    <row r="225" spans="2:31" x14ac:dyDescent="0.25">
      <c r="B225" s="54">
        <v>5</v>
      </c>
      <c r="C225" s="54">
        <f>O215</f>
        <v>2.7953121037744753E-2</v>
      </c>
      <c r="D225" s="54">
        <f>O219</f>
        <v>3.1111921598270312E-2</v>
      </c>
      <c r="E225" s="54">
        <f>O226</f>
        <v>3.2375743157645909E-2</v>
      </c>
      <c r="F225" s="54">
        <f>O230</f>
        <v>2.7321410729949435E-2</v>
      </c>
      <c r="G225" s="54">
        <v>0</v>
      </c>
      <c r="M225" s="96">
        <f>1/D192</f>
        <v>1.2642225031605564E-3</v>
      </c>
    </row>
    <row r="226" spans="2:31" x14ac:dyDescent="0.25">
      <c r="L226" s="127" t="s">
        <v>191</v>
      </c>
      <c r="M226" s="96">
        <f>1/D192</f>
        <v>1.2642225031605564E-3</v>
      </c>
      <c r="N226" s="127">
        <f>SUM(M226:M229)</f>
        <v>4.8300119078219178E-3</v>
      </c>
      <c r="O226" s="127">
        <f>J206+N226</f>
        <v>3.2375743157645909E-2</v>
      </c>
    </row>
    <row r="227" spans="2:31" x14ac:dyDescent="0.25">
      <c r="L227" s="127"/>
      <c r="M227" s="96">
        <f>1/D193</f>
        <v>1.2642225031605564E-3</v>
      </c>
      <c r="N227" s="127"/>
      <c r="O227" s="127"/>
    </row>
    <row r="228" spans="2:31" x14ac:dyDescent="0.25">
      <c r="M228" s="96">
        <f>1/D194</f>
        <v>1.037344398340249E-3</v>
      </c>
    </row>
    <row r="229" spans="2:31" x14ac:dyDescent="0.25">
      <c r="M229" s="96">
        <f>1/D195</f>
        <v>1.2642225031605564E-3</v>
      </c>
    </row>
    <row r="230" spans="2:31" x14ac:dyDescent="0.25">
      <c r="L230" s="107" t="s">
        <v>192</v>
      </c>
      <c r="M230" s="96">
        <f>1/D196</f>
        <v>1.0395010395010396E-3</v>
      </c>
      <c r="N230" s="107">
        <f>SUM(M230)</f>
        <v>1.0395010395010396E-3</v>
      </c>
      <c r="O230" s="107">
        <f>K206+N230</f>
        <v>2.7321410729949435E-2</v>
      </c>
    </row>
    <row r="234" spans="2:31" x14ac:dyDescent="0.25">
      <c r="B234" s="112" t="s">
        <v>255</v>
      </c>
      <c r="C234" s="101"/>
      <c r="D234" s="106"/>
      <c r="E234" s="106"/>
    </row>
    <row r="235" spans="2:31" x14ac:dyDescent="0.25">
      <c r="B235" s="104"/>
      <c r="C235" s="101"/>
      <c r="D235" s="106"/>
      <c r="E235" s="106"/>
    </row>
    <row r="236" spans="2:31" x14ac:dyDescent="0.25">
      <c r="B236" s="100" t="s">
        <v>155</v>
      </c>
      <c r="D236" s="70" t="s">
        <v>12</v>
      </c>
      <c r="J236" t="s">
        <v>164</v>
      </c>
      <c r="U236" t="s">
        <v>169</v>
      </c>
    </row>
    <row r="237" spans="2:31" x14ac:dyDescent="0.25">
      <c r="B237" s="70" t="s">
        <v>156</v>
      </c>
      <c r="C237" s="70" t="s">
        <v>157</v>
      </c>
      <c r="D237" t="s">
        <v>167</v>
      </c>
      <c r="J237" s="100" t="s">
        <v>160</v>
      </c>
      <c r="U237" s="100" t="s">
        <v>160</v>
      </c>
    </row>
    <row r="238" spans="2:31" x14ac:dyDescent="0.25">
      <c r="B238" s="70">
        <v>1</v>
      </c>
      <c r="C238" s="70">
        <v>2</v>
      </c>
      <c r="D238">
        <f>C222^$C$16*(1/B3)^$C$17+E222^$C$16*(1/D3)^$C$17+F222^$C$16*(1/E3)^$C$17+G222^$C$16*(1/F3)^$C$17</f>
        <v>8.7396001547279515E-4</v>
      </c>
      <c r="J238" s="70" t="s">
        <v>156</v>
      </c>
      <c r="K238" s="70" t="s">
        <v>161</v>
      </c>
      <c r="L238" s="70">
        <v>1</v>
      </c>
      <c r="M238" s="70">
        <v>2</v>
      </c>
      <c r="N238" s="70">
        <v>3</v>
      </c>
      <c r="O238" s="70">
        <v>4</v>
      </c>
      <c r="P238" s="70">
        <v>5</v>
      </c>
      <c r="Q238" t="s">
        <v>163</v>
      </c>
      <c r="S238" t="s">
        <v>170</v>
      </c>
      <c r="U238" s="70" t="s">
        <v>156</v>
      </c>
      <c r="V238" s="70" t="s">
        <v>161</v>
      </c>
      <c r="W238" s="70">
        <v>1</v>
      </c>
      <c r="X238" s="70">
        <v>2</v>
      </c>
      <c r="Y238" s="70">
        <v>3</v>
      </c>
      <c r="Z238" s="70">
        <v>4</v>
      </c>
      <c r="AA238" s="70">
        <v>5</v>
      </c>
      <c r="AB238" t="s">
        <v>163</v>
      </c>
    </row>
    <row r="239" spans="2:31" x14ac:dyDescent="0.25">
      <c r="B239" s="70">
        <v>2</v>
      </c>
      <c r="C239" s="70">
        <v>3</v>
      </c>
      <c r="D239">
        <f>C223^$C$16*(1/B4)^$C$17+D223^$C$16*(1/C4)^$C$17+F223^$C$16*(1/E4)^$C$17+G223^$C$16*(1/F4)^$C$17</f>
        <v>6.0425535377597417E-4</v>
      </c>
      <c r="J239" s="70">
        <v>1</v>
      </c>
      <c r="K239" s="70">
        <f>C238</f>
        <v>2</v>
      </c>
      <c r="L239" s="70">
        <f>(C222^$C$16*(1/B3)^$C$17)/$D$238</f>
        <v>0.27194040945574771</v>
      </c>
      <c r="M239" s="95">
        <v>0</v>
      </c>
      <c r="N239" s="70">
        <f>(E222^$C$16*(1/D3)^$C$17)/$D$238</f>
        <v>0.10960869791854445</v>
      </c>
      <c r="O239" s="70">
        <f>(F222^$C$16*(1/E3)^$C$17)/$D$238</f>
        <v>0.16783326091389697</v>
      </c>
      <c r="P239" s="70">
        <f>(G222^$C$16*(1/F3)^$C$17)/$D$238</f>
        <v>0.45061763171181085</v>
      </c>
      <c r="Q239">
        <f>SUM(L239:O239)</f>
        <v>0.54938236828818909</v>
      </c>
      <c r="S239" s="70" t="s">
        <v>188</v>
      </c>
      <c r="U239" s="70">
        <v>1</v>
      </c>
      <c r="V239" s="78" t="str">
        <f>S259</f>
        <v>2,4,1,3</v>
      </c>
      <c r="W239" s="95">
        <v>0</v>
      </c>
      <c r="X239" s="95">
        <v>0</v>
      </c>
      <c r="Y239" s="95">
        <v>0</v>
      </c>
      <c r="Z239" s="95">
        <v>0</v>
      </c>
      <c r="AA239" s="96">
        <f>(G223^$C$16*(1/F4)^$C$17)/$D$239</f>
        <v>0.17683027020989281</v>
      </c>
      <c r="AB239">
        <f>SUM(W239:AA239)</f>
        <v>0.17683027020989281</v>
      </c>
      <c r="AD239" s="70" t="s">
        <v>263</v>
      </c>
      <c r="AE239" t="s">
        <v>330</v>
      </c>
    </row>
    <row r="240" spans="2:31" x14ac:dyDescent="0.25">
      <c r="B240" s="70">
        <v>3</v>
      </c>
      <c r="C240" s="70">
        <v>4</v>
      </c>
      <c r="D240">
        <f>C224^$C$16*(1/B5)^$C$17+D224^$C$16*(1/C5)^$C$17+E224^$C$16*(1/D5)^$C$17+G224^$C$16*(1/F5)^$C$17</f>
        <v>7.5457630257370878E-4</v>
      </c>
      <c r="J240" s="70">
        <v>2</v>
      </c>
      <c r="K240" s="70">
        <f>C239</f>
        <v>3</v>
      </c>
      <c r="L240" s="96">
        <f>(C223^$C$16*(1/B4)^$C$17)/$D$239</f>
        <v>0.21425986508491024</v>
      </c>
      <c r="M240" s="96">
        <f>(D223^$C$16*(1/C4)^$C$17)/$D$239</f>
        <v>0.15853168487499944</v>
      </c>
      <c r="N240" s="95">
        <v>0</v>
      </c>
      <c r="O240" s="96">
        <f>(F223^$C$16*(1/E4)^$C$17)/$D$239</f>
        <v>0.45037817983019751</v>
      </c>
      <c r="P240" s="96">
        <f>(G223^$C$16*(1/F4)^$C$17)/$D$239</f>
        <v>0.17683027020989281</v>
      </c>
      <c r="Q240">
        <f>SUM(L240)</f>
        <v>0.21425986508491024</v>
      </c>
      <c r="S240" s="70" t="s">
        <v>199</v>
      </c>
      <c r="U240" s="70">
        <v>2</v>
      </c>
      <c r="V240" s="78" t="str">
        <f>S260</f>
        <v>3,1,2,5</v>
      </c>
      <c r="W240" s="95">
        <v>0</v>
      </c>
      <c r="X240" s="95">
        <v>0</v>
      </c>
      <c r="Y240" s="95">
        <v>0</v>
      </c>
      <c r="Z240" s="96">
        <f>(F225^$C$16*(1/E6)^$C$17)/$D$242</f>
        <v>0.12423596087395845</v>
      </c>
      <c r="AA240" s="95">
        <v>0</v>
      </c>
      <c r="AB240">
        <f>SUM(W240:Z240)</f>
        <v>0.12423596087395845</v>
      </c>
      <c r="AD240" s="70" t="s">
        <v>264</v>
      </c>
      <c r="AE240" t="s">
        <v>331</v>
      </c>
    </row>
    <row r="241" spans="2:31" x14ac:dyDescent="0.25">
      <c r="B241" s="70">
        <v>4</v>
      </c>
      <c r="C241" s="70">
        <v>1</v>
      </c>
      <c r="D241">
        <f>D221^$C$16*(1/C2)^$C$17+E221^$C$16*(1/D2)^$C$17+F221^$C$16*(1/E2)^$C$17+G221^$C$16*(1/F2)^$C$17</f>
        <v>1.0454414419306863E-3</v>
      </c>
      <c r="J241" s="70">
        <v>3</v>
      </c>
      <c r="K241" s="70">
        <f>C240</f>
        <v>4</v>
      </c>
      <c r="L241" s="70">
        <f>(C224^$C$16*(1/B5)^$C$17)/$D$240</f>
        <v>0.26022333792979141</v>
      </c>
      <c r="M241" s="70">
        <f>(D224^$C$16*(1/C5)^$C$17)/$D$240</f>
        <v>0.19438664957389257</v>
      </c>
      <c r="N241" s="70">
        <f>(E224^$C$16*(1/D5)^$C$17)/$D$240</f>
        <v>0.3606572661479675</v>
      </c>
      <c r="O241" s="95">
        <v>0</v>
      </c>
      <c r="P241" s="70">
        <f>(G224^$C$16*(1/F5)^$C$17)/$D$240</f>
        <v>0.18473274634834855</v>
      </c>
      <c r="Q241">
        <f>SUM(L241:N241)</f>
        <v>0.81526725365165142</v>
      </c>
      <c r="S241" s="70" t="s">
        <v>172</v>
      </c>
      <c r="U241" s="70">
        <v>3</v>
      </c>
      <c r="V241" s="78" t="str">
        <f>S261</f>
        <v>4,3,2,1</v>
      </c>
      <c r="W241" s="95">
        <v>0</v>
      </c>
      <c r="X241" s="95">
        <v>0</v>
      </c>
      <c r="Y241" s="95">
        <v>0</v>
      </c>
      <c r="Z241" s="95">
        <v>0</v>
      </c>
      <c r="AA241" s="96">
        <f>(G221^$C$16*(1/F2)^$C$17)/$D$241</f>
        <v>0.46100177722980568</v>
      </c>
      <c r="AB241">
        <f>SUM(W241:AA241)</f>
        <v>0.46100177722980568</v>
      </c>
      <c r="AD241" s="70" t="s">
        <v>265</v>
      </c>
      <c r="AE241" t="s">
        <v>332</v>
      </c>
    </row>
    <row r="242" spans="2:31" x14ac:dyDescent="0.25">
      <c r="B242" s="70">
        <v>5</v>
      </c>
      <c r="C242" s="70">
        <v>5</v>
      </c>
      <c r="D242">
        <f>C225^$C$16*(1/B6)^$C$17+D225^$C$16*(1/C6)^$C$17+E225^$C$16*(1/D6)^$C$17+F225^$C$16*(1/E6)^$C$17</f>
        <v>1.1220177452907092E-3</v>
      </c>
      <c r="J242" s="70">
        <v>4</v>
      </c>
      <c r="K242" s="70">
        <f>C241</f>
        <v>1</v>
      </c>
      <c r="L242" s="95">
        <v>0</v>
      </c>
      <c r="M242" s="96">
        <f>(D221^$C$16*(1/C2)^$C$17)/$D$241</f>
        <v>0.22733463102123791</v>
      </c>
      <c r="N242" s="96">
        <f>(E221^$C$16*(1/D2)^$C$17)/$D$241</f>
        <v>0.12384019361024981</v>
      </c>
      <c r="O242" s="96">
        <f>(F221^$C$16*(1/E2)^$C$17)/$D$241</f>
        <v>0.18782339813870655</v>
      </c>
      <c r="P242" s="96">
        <f>(G221^$C$16*(1/F2)^$C$17)/$D$241</f>
        <v>0.46100177722980568</v>
      </c>
      <c r="Q242">
        <f>SUM(L242:O242)</f>
        <v>0.53899822277019427</v>
      </c>
      <c r="S242" s="70" t="s">
        <v>186</v>
      </c>
      <c r="U242" s="70">
        <v>4</v>
      </c>
      <c r="V242" s="78" t="str">
        <f>S262</f>
        <v>1,4,3,5</v>
      </c>
      <c r="W242" s="95">
        <v>0</v>
      </c>
      <c r="X242" s="96">
        <f>(D225^$C$16*(1/C6)^$C$17)/$D$242</f>
        <v>0.35099426371472514</v>
      </c>
      <c r="Y242" s="95">
        <v>0</v>
      </c>
      <c r="Z242" s="95">
        <v>0</v>
      </c>
      <c r="AA242" s="95">
        <v>0</v>
      </c>
      <c r="AB242">
        <f>SUM(W242:X242)</f>
        <v>0.35099426371472514</v>
      </c>
      <c r="AD242" s="70" t="s">
        <v>252</v>
      </c>
      <c r="AE242" t="s">
        <v>326</v>
      </c>
    </row>
    <row r="243" spans="2:31" x14ac:dyDescent="0.25">
      <c r="J243" s="70">
        <v>5</v>
      </c>
      <c r="K243" s="70">
        <f>C242</f>
        <v>5</v>
      </c>
      <c r="L243" s="70">
        <f>(C225^$C$16*(1/B6)^$C$17)/$D$242</f>
        <v>0.42953898433653215</v>
      </c>
      <c r="M243" s="70">
        <f>(D225^$C$16*(1/C6)^$C$17)/$D$242</f>
        <v>0.35099426371472514</v>
      </c>
      <c r="N243" s="70">
        <f>(E225^$C$16*(1/D6)^$C$17)/$D$242</f>
        <v>9.5230791074784132E-2</v>
      </c>
      <c r="O243" s="70">
        <f>(F225^$C$16*(1/E6)^$C$17)/$D$242</f>
        <v>0.12423596087395845</v>
      </c>
      <c r="P243" s="95">
        <v>0</v>
      </c>
      <c r="Q243">
        <f>SUM(L243:N243)</f>
        <v>0.87576403912604139</v>
      </c>
      <c r="S243" s="70" t="s">
        <v>256</v>
      </c>
      <c r="U243" s="70">
        <v>5</v>
      </c>
      <c r="V243" s="78" t="str">
        <f>S263</f>
        <v>5,3,2,1</v>
      </c>
      <c r="W243" s="95">
        <v>0</v>
      </c>
      <c r="X243" s="95">
        <v>0</v>
      </c>
      <c r="Y243" s="95">
        <v>0</v>
      </c>
      <c r="Z243" s="96">
        <f>(F221^$C$16*(1/E2)^$C$17)/$D$241</f>
        <v>0.18782339813870655</v>
      </c>
      <c r="AA243" s="95">
        <v>0</v>
      </c>
      <c r="AB243">
        <f>SUM(W243:Z243)</f>
        <v>0.18782339813870655</v>
      </c>
      <c r="AD243" s="70" t="s">
        <v>266</v>
      </c>
      <c r="AE243" t="s">
        <v>333</v>
      </c>
    </row>
    <row r="246" spans="2:31" x14ac:dyDescent="0.25">
      <c r="J246" t="s">
        <v>165</v>
      </c>
      <c r="U246" t="s">
        <v>308</v>
      </c>
    </row>
    <row r="247" spans="2:31" x14ac:dyDescent="0.25">
      <c r="J247" s="100" t="s">
        <v>160</v>
      </c>
      <c r="U247" s="100" t="s">
        <v>160</v>
      </c>
    </row>
    <row r="248" spans="2:31" x14ac:dyDescent="0.25">
      <c r="J248" s="70" t="s">
        <v>156</v>
      </c>
      <c r="K248" s="70" t="s">
        <v>161</v>
      </c>
      <c r="L248" s="70">
        <v>1</v>
      </c>
      <c r="M248" s="70">
        <v>2</v>
      </c>
      <c r="N248" s="70">
        <v>3</v>
      </c>
      <c r="O248" s="70">
        <v>4</v>
      </c>
      <c r="P248" s="70">
        <v>5</v>
      </c>
      <c r="Q248" t="s">
        <v>163</v>
      </c>
      <c r="U248" s="70" t="s">
        <v>156</v>
      </c>
      <c r="V248" s="70" t="s">
        <v>161</v>
      </c>
      <c r="W248" s="70">
        <v>1</v>
      </c>
      <c r="X248" s="70">
        <v>2</v>
      </c>
      <c r="Y248" s="70">
        <v>3</v>
      </c>
      <c r="Z248" s="70">
        <v>4</v>
      </c>
      <c r="AA248" s="70">
        <v>5</v>
      </c>
      <c r="AB248" t="s">
        <v>163</v>
      </c>
    </row>
    <row r="249" spans="2:31" x14ac:dyDescent="0.25">
      <c r="J249" s="70">
        <v>1</v>
      </c>
      <c r="K249" s="78" t="str">
        <f>S239</f>
        <v>2,4</v>
      </c>
      <c r="L249" s="70">
        <f>(C224^$C$16*(1/B5)^$C$17)/$D$240</f>
        <v>0.26022333792979141</v>
      </c>
      <c r="M249" s="95">
        <v>0</v>
      </c>
      <c r="N249" s="70">
        <f>(E224^$C$16*(1/D5)^$C$17)/$D$240</f>
        <v>0.3606572661479675</v>
      </c>
      <c r="O249" s="95">
        <v>0</v>
      </c>
      <c r="P249" s="70">
        <f>(G224^$C$16*(1/F5)^$C$17)/$D$240</f>
        <v>0.18473274634834855</v>
      </c>
      <c r="Q249">
        <f>SUM(L249)</f>
        <v>0.26022333792979141</v>
      </c>
      <c r="S249" s="70" t="s">
        <v>222</v>
      </c>
      <c r="U249" s="70">
        <v>1</v>
      </c>
      <c r="V249" s="78" t="str">
        <f>AD239</f>
        <v>2,4,1,3,5</v>
      </c>
      <c r="W249" s="95">
        <v>0</v>
      </c>
      <c r="X249" s="96">
        <f>(D225^$C$16*(1/C6)^$C$17)/$D$242</f>
        <v>0.35099426371472514</v>
      </c>
      <c r="Y249" s="95">
        <v>0</v>
      </c>
      <c r="Z249" s="95">
        <v>0</v>
      </c>
      <c r="AB249">
        <f>SUM(W249:Z249)</f>
        <v>0.35099426371472514</v>
      </c>
      <c r="AD249" s="70" t="s">
        <v>263</v>
      </c>
    </row>
    <row r="250" spans="2:31" x14ac:dyDescent="0.25">
      <c r="J250" s="70">
        <v>2</v>
      </c>
      <c r="K250" s="78" t="str">
        <f>S240</f>
        <v>3,1</v>
      </c>
      <c r="L250" s="95">
        <v>0</v>
      </c>
      <c r="M250" s="70">
        <f>(D221^$C$16*(1/C2)^$C$17)/$D$241</f>
        <v>0.22733463102123791</v>
      </c>
      <c r="N250" s="95">
        <v>0</v>
      </c>
      <c r="O250" s="70">
        <f>(F221^$C$16*(1/E2)^$C$17)/$D$241</f>
        <v>0.18782339813870655</v>
      </c>
      <c r="P250" s="70">
        <f>(G221^$C$16*(1/F2)^$C$17)/$D$241</f>
        <v>0.46100177722980568</v>
      </c>
      <c r="Q250">
        <f>SUM(L250:M250)</f>
        <v>0.22733463102123791</v>
      </c>
      <c r="S250" s="70" t="s">
        <v>238</v>
      </c>
      <c r="U250" s="70">
        <v>2</v>
      </c>
      <c r="V250" s="78" t="str">
        <f>AD240</f>
        <v>3,1,2,5,4</v>
      </c>
      <c r="W250" s="95">
        <v>0</v>
      </c>
      <c r="X250" s="95">
        <v>0</v>
      </c>
      <c r="Y250" s="96">
        <f>(E224^$C$16*(1/D5)^$C$17)/$D$240</f>
        <v>0.3606572661479675</v>
      </c>
      <c r="AA250" s="95">
        <v>0</v>
      </c>
      <c r="AB250">
        <f>SUM(W250:Y250)</f>
        <v>0.3606572661479675</v>
      </c>
      <c r="AD250" s="70" t="s">
        <v>264</v>
      </c>
    </row>
    <row r="251" spans="2:31" x14ac:dyDescent="0.25">
      <c r="J251" s="70">
        <v>3</v>
      </c>
      <c r="K251" s="78" t="str">
        <f>S241</f>
        <v>4,3</v>
      </c>
      <c r="L251" s="95">
        <v>0</v>
      </c>
      <c r="M251" s="70">
        <f>(D223^$C$16*(1/C4)^$C$17)/$D$239</f>
        <v>0.15853168487499944</v>
      </c>
      <c r="N251" s="95">
        <v>0</v>
      </c>
      <c r="O251" s="70">
        <f>(F223^$C$16*(1/E4)^$C$17)/$D$239</f>
        <v>0.45037817983019751</v>
      </c>
      <c r="P251" s="70">
        <f>(G223^$C$16*(1/F4)^$C$17)/$D$239</f>
        <v>0.17683027020989281</v>
      </c>
      <c r="Q251">
        <f>SUM(L251:M251)</f>
        <v>0.15853168487499944</v>
      </c>
      <c r="S251" s="70" t="s">
        <v>257</v>
      </c>
      <c r="U251" s="70">
        <v>3</v>
      </c>
      <c r="V251" s="78" t="str">
        <f>AD241</f>
        <v>4,3,2,1,5</v>
      </c>
      <c r="W251" s="95">
        <v>0</v>
      </c>
      <c r="X251" s="95">
        <v>0</v>
      </c>
      <c r="Y251" s="95">
        <v>0</v>
      </c>
      <c r="Z251" s="96">
        <f>(F225^$C$16*(1/E2)^$C$17)/$D$242</f>
        <v>0.14847712397131621</v>
      </c>
      <c r="AB251">
        <f>SUM(W251:Z251)</f>
        <v>0.14847712397131621</v>
      </c>
      <c r="AD251" s="70" t="s">
        <v>265</v>
      </c>
    </row>
    <row r="252" spans="2:31" x14ac:dyDescent="0.25">
      <c r="J252" s="70">
        <v>4</v>
      </c>
      <c r="K252" s="78" t="str">
        <f>S242</f>
        <v>1,4</v>
      </c>
      <c r="L252" s="95">
        <v>0</v>
      </c>
      <c r="M252" s="70">
        <f>(D224^$C$16*(1/C5)^$C$17)/$D$240</f>
        <v>0.19438664957389257</v>
      </c>
      <c r="N252" s="70">
        <f>(E224^$C$16*(1/D5)^$C$17)/$D$240</f>
        <v>0.3606572661479675</v>
      </c>
      <c r="O252" s="95">
        <v>0</v>
      </c>
      <c r="P252" s="70">
        <f>(G224^$C$16*(1/F5)^$C$17)/$D$240</f>
        <v>0.18473274634834855</v>
      </c>
      <c r="Q252">
        <f>SUM(L252:N252)</f>
        <v>0.55504391572186007</v>
      </c>
      <c r="S252" s="70" t="s">
        <v>246</v>
      </c>
      <c r="U252" s="70">
        <v>4</v>
      </c>
      <c r="V252" s="78" t="str">
        <f>AD242</f>
        <v>1,4,3,5,2</v>
      </c>
      <c r="W252" s="96">
        <f>(C222^$C$16*(1/B3)^$C$17)/$D$238</f>
        <v>0.27194040945574771</v>
      </c>
      <c r="Y252" s="95">
        <v>0</v>
      </c>
      <c r="Z252" s="95">
        <v>0</v>
      </c>
      <c r="AA252" s="95">
        <v>0</v>
      </c>
      <c r="AB252">
        <f>SUM(W252:W252)</f>
        <v>0.27194040945574771</v>
      </c>
      <c r="AD252" s="70" t="s">
        <v>252</v>
      </c>
    </row>
    <row r="253" spans="2:31" x14ac:dyDescent="0.25">
      <c r="J253" s="70">
        <v>5</v>
      </c>
      <c r="K253" s="78" t="str">
        <f>S243</f>
        <v>5,3</v>
      </c>
      <c r="L253" s="70">
        <f>(C223^$C$16*(1/B4)^$C$17)/$D$239</f>
        <v>0.21425986508491024</v>
      </c>
      <c r="M253" s="70">
        <f>(D223^$C$16*(1/C4)^$C$17)/$D$239</f>
        <v>0.15853168487499944</v>
      </c>
      <c r="N253" s="95">
        <v>0</v>
      </c>
      <c r="O253" s="70">
        <f>(F223^$C$16*(1/E4)^$C$17)/$D$239</f>
        <v>0.45037817983019751</v>
      </c>
      <c r="P253" s="95">
        <v>0</v>
      </c>
      <c r="Q253">
        <f>SUM(L253:M253)</f>
        <v>0.37279154995990971</v>
      </c>
      <c r="S253" s="70" t="s">
        <v>258</v>
      </c>
      <c r="U253" s="70">
        <v>5</v>
      </c>
      <c r="V253" s="78" t="str">
        <f>AD243</f>
        <v>5,3,2,1,4</v>
      </c>
      <c r="W253" s="95">
        <v>0</v>
      </c>
      <c r="X253" s="95">
        <v>0</v>
      </c>
      <c r="Y253" s="95">
        <v>0</v>
      </c>
      <c r="AA253" s="96">
        <f>(G224^$C$16*(1/F5)^$C$17)/$D$240</f>
        <v>0.18473274634834855</v>
      </c>
      <c r="AB253">
        <f>SUM(W253:AA253)</f>
        <v>0.18473274634834855</v>
      </c>
      <c r="AD253" s="70" t="s">
        <v>266</v>
      </c>
    </row>
    <row r="256" spans="2:31" x14ac:dyDescent="0.25">
      <c r="J256" t="s">
        <v>168</v>
      </c>
    </row>
    <row r="257" spans="2:28" x14ac:dyDescent="0.25">
      <c r="J257" s="100" t="s">
        <v>160</v>
      </c>
    </row>
    <row r="258" spans="2:28" x14ac:dyDescent="0.25">
      <c r="J258" s="70" t="s">
        <v>156</v>
      </c>
      <c r="K258" s="70" t="s">
        <v>161</v>
      </c>
      <c r="L258" s="70">
        <v>1</v>
      </c>
      <c r="M258" s="70">
        <v>2</v>
      </c>
      <c r="N258" s="70">
        <v>3</v>
      </c>
      <c r="O258" s="70">
        <v>4</v>
      </c>
      <c r="P258" s="70">
        <v>5</v>
      </c>
      <c r="Q258" t="s">
        <v>163</v>
      </c>
      <c r="V258" s="70" t="s">
        <v>162</v>
      </c>
      <c r="W258" s="70"/>
      <c r="X258" s="70" t="s">
        <v>164</v>
      </c>
      <c r="Y258" s="70" t="s">
        <v>165</v>
      </c>
      <c r="Z258" s="70" t="s">
        <v>168</v>
      </c>
      <c r="AA258" s="70" t="s">
        <v>169</v>
      </c>
      <c r="AB258" s="70" t="s">
        <v>308</v>
      </c>
    </row>
    <row r="259" spans="2:28" x14ac:dyDescent="0.25">
      <c r="J259" s="70">
        <v>1</v>
      </c>
      <c r="K259" s="78" t="str">
        <f>S249</f>
        <v>2,4,1</v>
      </c>
      <c r="L259" s="95">
        <v>0</v>
      </c>
      <c r="M259" s="95">
        <v>0</v>
      </c>
      <c r="N259" s="70">
        <f>(E221^$C$16*(1/D2)^$C$17)/$D$241</f>
        <v>0.12384019361024981</v>
      </c>
      <c r="O259" s="95">
        <v>0</v>
      </c>
      <c r="P259" s="70">
        <f>(G221^$C$16*(1/F2)^$C$17)/$D$241</f>
        <v>0.46100177722980568</v>
      </c>
      <c r="Q259">
        <f>SUM(L259:N259)</f>
        <v>0.12384019361024981</v>
      </c>
      <c r="S259" s="70" t="s">
        <v>259</v>
      </c>
      <c r="V259" s="70">
        <v>1</v>
      </c>
      <c r="W259" s="70">
        <f ca="1">RAND()</f>
        <v>0.20566895723091139</v>
      </c>
      <c r="X259" s="70">
        <v>0.55243239176236236</v>
      </c>
      <c r="Y259" s="70">
        <v>0.33773739765911825</v>
      </c>
      <c r="Z259" s="70">
        <v>0.17228130009162745</v>
      </c>
      <c r="AA259" s="70">
        <v>0.46038291405378895</v>
      </c>
      <c r="AB259" s="70">
        <v>0.94084118926855453</v>
      </c>
    </row>
    <row r="260" spans="2:28" x14ac:dyDescent="0.25">
      <c r="J260" s="70">
        <v>2</v>
      </c>
      <c r="K260" s="78" t="str">
        <f>S250</f>
        <v>3,1,2</v>
      </c>
      <c r="L260" s="95">
        <v>0</v>
      </c>
      <c r="M260" s="95">
        <v>0</v>
      </c>
      <c r="N260" s="95">
        <v>0</v>
      </c>
      <c r="O260" s="70">
        <f>(F222^$C$16*(1/E3)^$C$17)/$D$238</f>
        <v>0.16783326091389697</v>
      </c>
      <c r="P260" s="70">
        <f>(G222^$C$16*(1/F3)^$C$17)/$D$238</f>
        <v>0.45061763171181085</v>
      </c>
      <c r="Q260">
        <f>SUM(L260:P260)</f>
        <v>0.61845089262570785</v>
      </c>
      <c r="S260" s="70" t="s">
        <v>260</v>
      </c>
      <c r="V260" s="70">
        <v>2</v>
      </c>
      <c r="W260" s="70">
        <f ca="1">RAND()</f>
        <v>0.92398416758527668</v>
      </c>
      <c r="X260" s="70">
        <v>0.24693839960082309</v>
      </c>
      <c r="Y260" s="70">
        <v>0.32477033999255167</v>
      </c>
      <c r="Z260" s="70">
        <v>0.92883867917901186</v>
      </c>
      <c r="AA260" s="70">
        <v>0.88787001481723871</v>
      </c>
      <c r="AB260" s="70">
        <v>0.31513908720173645</v>
      </c>
    </row>
    <row r="261" spans="2:28" x14ac:dyDescent="0.25">
      <c r="J261" s="70">
        <v>3</v>
      </c>
      <c r="K261" s="78" t="str">
        <f>S251</f>
        <v>4,3,2</v>
      </c>
      <c r="L261" s="70">
        <f>(C222^$C$16*(1/B3)^$C$17)/$D$238</f>
        <v>0.27194040945574771</v>
      </c>
      <c r="M261" s="95">
        <v>0</v>
      </c>
      <c r="N261" s="95">
        <v>0</v>
      </c>
      <c r="O261" s="95">
        <v>0</v>
      </c>
      <c r="P261" s="70">
        <f>(G222^$C$16*(1/F3)^$C$17)/$D$238</f>
        <v>0.45061763171181085</v>
      </c>
      <c r="Q261">
        <f>SUM(L261)</f>
        <v>0.27194040945574771</v>
      </c>
      <c r="S261" s="70" t="s">
        <v>261</v>
      </c>
      <c r="V261" s="70">
        <v>3</v>
      </c>
      <c r="W261" s="70">
        <f ca="1">RAND()</f>
        <v>0.61485191857231847</v>
      </c>
      <c r="X261" s="70">
        <v>0.80043894199458421</v>
      </c>
      <c r="Y261" s="70">
        <v>0.22567185708125881</v>
      </c>
      <c r="Z261" s="70">
        <v>0.69477023238280677</v>
      </c>
      <c r="AA261" s="70">
        <v>0.11264829832057532</v>
      </c>
      <c r="AB261" s="70">
        <v>0.25111643418119356</v>
      </c>
    </row>
    <row r="262" spans="2:28" x14ac:dyDescent="0.25">
      <c r="J262" s="70">
        <v>4</v>
      </c>
      <c r="K262" s="78" t="str">
        <f>S252</f>
        <v>1,4,3</v>
      </c>
      <c r="L262" s="95">
        <v>0</v>
      </c>
      <c r="M262" s="70">
        <f>(D223^$C$16*(1/C4)^$C$17)/$D$239</f>
        <v>0.15853168487499944</v>
      </c>
      <c r="N262" s="95">
        <v>0</v>
      </c>
      <c r="O262" s="95">
        <v>0</v>
      </c>
      <c r="P262" s="70">
        <f>(G223^$C$16*(1/F4)^$C$17)/$D$239</f>
        <v>0.17683027020989281</v>
      </c>
      <c r="Q262">
        <f>SUM(L262:P262)</f>
        <v>0.33536195508489225</v>
      </c>
      <c r="S262" s="70" t="s">
        <v>248</v>
      </c>
      <c r="V262" s="70">
        <v>4</v>
      </c>
      <c r="W262" s="70">
        <f ca="1">RAND()</f>
        <v>0.54455923404724649</v>
      </c>
      <c r="X262" s="70">
        <v>0.85367688387103124</v>
      </c>
      <c r="Y262" s="70">
        <v>0.60639946522370403</v>
      </c>
      <c r="Z262" s="70">
        <v>0.77687350541837996</v>
      </c>
      <c r="AA262" s="70">
        <v>0.16680373805624849</v>
      </c>
      <c r="AB262" s="70">
        <v>0.97807113346712793</v>
      </c>
    </row>
    <row r="263" spans="2:28" x14ac:dyDescent="0.25">
      <c r="J263" s="70">
        <v>5</v>
      </c>
      <c r="K263" s="78" t="str">
        <f>S253</f>
        <v>5,3,2</v>
      </c>
      <c r="L263" s="70">
        <f>(C222^$C$16*(1/B3)^$C$17)/$D$238</f>
        <v>0.27194040945574771</v>
      </c>
      <c r="M263" s="95">
        <v>0</v>
      </c>
      <c r="N263" s="95">
        <v>0</v>
      </c>
      <c r="O263" s="70">
        <f>(F222^$C$16*(1/E3)^$C$17)/$D$238</f>
        <v>0.16783326091389697</v>
      </c>
      <c r="P263" s="95">
        <v>0</v>
      </c>
      <c r="Q263">
        <f>SUM(L263)</f>
        <v>0.27194040945574771</v>
      </c>
      <c r="S263" s="70" t="s">
        <v>262</v>
      </c>
      <c r="V263" s="70">
        <v>5</v>
      </c>
      <c r="W263" s="70">
        <f ca="1">RAND()</f>
        <v>0.25338261716125554</v>
      </c>
      <c r="X263" s="70">
        <v>0.95412815277823593</v>
      </c>
      <c r="Y263" s="70">
        <v>0.82387607880028713</v>
      </c>
      <c r="Z263" s="70">
        <v>0.29898772608149737</v>
      </c>
      <c r="AA263" s="70">
        <v>0.83705475091664605</v>
      </c>
      <c r="AB263" s="70">
        <v>0.96230921572127903</v>
      </c>
    </row>
    <row r="264" spans="2:28" x14ac:dyDescent="0.25">
      <c r="B264" s="100" t="s">
        <v>183</v>
      </c>
    </row>
    <row r="265" spans="2:28" x14ac:dyDescent="0.25">
      <c r="B265" t="s">
        <v>156</v>
      </c>
      <c r="C265" t="s">
        <v>184</v>
      </c>
    </row>
    <row r="266" spans="2:28" x14ac:dyDescent="0.25">
      <c r="B266" s="70">
        <v>1</v>
      </c>
      <c r="C266" s="96" t="str">
        <f>AE239</f>
        <v>2,4,1,3,5,2</v>
      </c>
      <c r="D266" s="96">
        <f>E3+B5+D2+F4+C6</f>
        <v>964</v>
      </c>
    </row>
    <row r="267" spans="2:28" x14ac:dyDescent="0.25">
      <c r="B267" s="95">
        <v>2</v>
      </c>
      <c r="C267" s="95" t="str">
        <f>AE240</f>
        <v>3,1,2,5,4,3</v>
      </c>
      <c r="D267" s="95">
        <f>B4+C2+F3+E6+D5</f>
        <v>737</v>
      </c>
    </row>
    <row r="268" spans="2:28" x14ac:dyDescent="0.25">
      <c r="B268" s="70">
        <v>3</v>
      </c>
      <c r="C268" s="96" t="str">
        <f>AE241</f>
        <v>4,3,2,1,5,4</v>
      </c>
      <c r="D268" s="96">
        <f>D5+C4+B3+F2+E6</f>
        <v>789</v>
      </c>
    </row>
    <row r="269" spans="2:28" x14ac:dyDescent="0.25">
      <c r="B269" s="70">
        <v>4</v>
      </c>
      <c r="C269" s="96" t="str">
        <f>AE242</f>
        <v>1,4,3,5,2,1</v>
      </c>
      <c r="D269" s="96">
        <f>E2+D5+F4+C6+B3</f>
        <v>791</v>
      </c>
    </row>
    <row r="270" spans="2:28" x14ac:dyDescent="0.25">
      <c r="B270" s="70">
        <v>5</v>
      </c>
      <c r="C270" s="96" t="str">
        <f>AE243</f>
        <v>5,3,2,1,4,5</v>
      </c>
      <c r="D270" s="96">
        <f>D6+C4+B3+E2+F5</f>
        <v>1085</v>
      </c>
    </row>
    <row r="272" spans="2:28" x14ac:dyDescent="0.25">
      <c r="B272" s="100" t="s">
        <v>145</v>
      </c>
    </row>
    <row r="273" spans="1:27" x14ac:dyDescent="0.25">
      <c r="L273" s="94" t="s">
        <v>4</v>
      </c>
      <c r="M273" s="94" t="s">
        <v>235</v>
      </c>
      <c r="N273" s="94" t="s">
        <v>163</v>
      </c>
      <c r="O273" s="94" t="s">
        <v>150</v>
      </c>
    </row>
    <row r="274" spans="1:27" x14ac:dyDescent="0.25">
      <c r="L274" s="107" t="s">
        <v>152</v>
      </c>
      <c r="M274" s="70">
        <f>1/D267</f>
        <v>1.3568521031207597E-3</v>
      </c>
      <c r="N274" s="107">
        <f>SUM(M274:M277)</f>
        <v>4.8101607153968624E-3</v>
      </c>
      <c r="O274" s="107">
        <f>B278+N274</f>
        <v>2.0496053649468014E-2</v>
      </c>
    </row>
    <row r="275" spans="1:27" x14ac:dyDescent="0.25">
      <c r="L275" s="107"/>
      <c r="M275" s="70">
        <f>1/D268</f>
        <v>1.2674271229404308E-3</v>
      </c>
      <c r="N275" s="107"/>
      <c r="O275" s="107"/>
    </row>
    <row r="276" spans="1:27" x14ac:dyDescent="0.25">
      <c r="L276" s="70"/>
      <c r="M276" s="70">
        <f>1/D270</f>
        <v>9.2165898617511521E-4</v>
      </c>
      <c r="N276" s="70"/>
      <c r="O276" s="70"/>
    </row>
    <row r="277" spans="1:27" x14ac:dyDescent="0.25">
      <c r="A277" s="102" t="s">
        <v>234</v>
      </c>
      <c r="B277" t="s">
        <v>152</v>
      </c>
      <c r="C277" t="s">
        <v>185</v>
      </c>
      <c r="D277" t="s">
        <v>186</v>
      </c>
      <c r="E277" t="s">
        <v>187</v>
      </c>
      <c r="F277" t="s">
        <v>153</v>
      </c>
      <c r="G277" t="s">
        <v>188</v>
      </c>
      <c r="H277" t="s">
        <v>189</v>
      </c>
      <c r="I277" t="s">
        <v>190</v>
      </c>
      <c r="J277" t="s">
        <v>191</v>
      </c>
      <c r="K277" t="s">
        <v>192</v>
      </c>
      <c r="M277" s="70">
        <f>1/D269</f>
        <v>1.2642225031605564E-3</v>
      </c>
    </row>
    <row r="278" spans="1:27" x14ac:dyDescent="0.25">
      <c r="B278">
        <f>(1-$C$14)*D221</f>
        <v>1.568589293407115E-2</v>
      </c>
      <c r="C278">
        <f>(1-$C$14)*E221</f>
        <v>1.4047242257590929E-2</v>
      </c>
      <c r="D278">
        <f>(1-$C$14)*F221</f>
        <v>1.6101385862632961E-2</v>
      </c>
      <c r="E278">
        <f>(1-$C$14)*G221</f>
        <v>1.3976560518872376E-2</v>
      </c>
      <c r="F278">
        <f>(1-$C$14)*E222</f>
        <v>1.3890074802682385E-2</v>
      </c>
      <c r="G278">
        <f>(1-$C$14)*F222</f>
        <v>1.4741295710168486E-2</v>
      </c>
      <c r="H278">
        <f>(1-$C$14)*G222</f>
        <v>1.5555960799135156E-2</v>
      </c>
      <c r="I278">
        <f>(1-$C$14)*F223</f>
        <v>1.5376103590824556E-2</v>
      </c>
      <c r="J278">
        <f>(1-$C$14)*G223</f>
        <v>1.6187871578822954E-2</v>
      </c>
      <c r="K278">
        <f>(1-$C$14)*G224</f>
        <v>1.3660705364974718E-2</v>
      </c>
      <c r="L278" s="107" t="s">
        <v>185</v>
      </c>
      <c r="M278" s="96">
        <f>1/D266</f>
        <v>1.037344398340249E-3</v>
      </c>
      <c r="N278" s="107">
        <f>SUM(M278:M279)</f>
        <v>2.3941965014610085E-3</v>
      </c>
      <c r="O278" s="107">
        <f>C278+N278</f>
        <v>1.6441438759051939E-2</v>
      </c>
    </row>
    <row r="279" spans="1:27" x14ac:dyDescent="0.25">
      <c r="B279" s="104"/>
      <c r="C279" s="101"/>
      <c r="D279" s="104"/>
      <c r="E279" s="104"/>
      <c r="L279" s="107"/>
      <c r="M279" s="96">
        <f>1/D267</f>
        <v>1.3568521031207597E-3</v>
      </c>
      <c r="N279" s="107"/>
      <c r="O279" s="107"/>
      <c r="R279" t="s">
        <v>151</v>
      </c>
      <c r="Z279" s="38"/>
    </row>
    <row r="280" spans="1:27" x14ac:dyDescent="0.25">
      <c r="B280" s="104"/>
      <c r="C280" s="101"/>
      <c r="D280" s="104"/>
      <c r="E280" s="104"/>
      <c r="L280" s="107" t="s">
        <v>186</v>
      </c>
      <c r="M280" s="96">
        <f>1/D266</f>
        <v>1.037344398340249E-3</v>
      </c>
      <c r="N280" s="107">
        <f>SUM(M280:M282)</f>
        <v>3.2232258876759203E-3</v>
      </c>
      <c r="O280" s="107">
        <f>D278+N280</f>
        <v>1.9324611750308883E-2</v>
      </c>
      <c r="Q280" s="54"/>
      <c r="R280" s="54">
        <v>1</v>
      </c>
      <c r="S280" s="54">
        <v>2</v>
      </c>
      <c r="T280" s="54">
        <v>3</v>
      </c>
      <c r="U280" s="54">
        <v>4</v>
      </c>
      <c r="V280" s="54">
        <v>5</v>
      </c>
      <c r="X280" s="70">
        <v>1</v>
      </c>
      <c r="Y280" s="96" t="str">
        <f>AD239</f>
        <v>2,4,1,3,5</v>
      </c>
      <c r="Z280" s="96">
        <f>D266</f>
        <v>964</v>
      </c>
      <c r="AA280">
        <f>U282+R284+V281+T285</f>
        <v>6.9758336967129297E-2</v>
      </c>
    </row>
    <row r="281" spans="1:27" x14ac:dyDescent="0.25">
      <c r="B281" s="104"/>
      <c r="C281" s="101"/>
      <c r="D281" s="104"/>
      <c r="E281" s="104"/>
      <c r="L281" s="107"/>
      <c r="M281" s="96">
        <f>1/D269</f>
        <v>1.2642225031605564E-3</v>
      </c>
      <c r="N281" s="107"/>
      <c r="O281" s="107"/>
      <c r="Q281" s="54">
        <v>1</v>
      </c>
      <c r="R281" s="54">
        <v>0</v>
      </c>
      <c r="S281" s="54">
        <f>O274</f>
        <v>2.0496053649468014E-2</v>
      </c>
      <c r="T281" s="54">
        <f>O278</f>
        <v>1.6441438759051939E-2</v>
      </c>
      <c r="U281" s="54">
        <f>O280</f>
        <v>1.9324611750308883E-2</v>
      </c>
      <c r="V281" s="54">
        <f>O283</f>
        <v>1.5243987641812807E-2</v>
      </c>
      <c r="X281" s="70">
        <v>2</v>
      </c>
      <c r="Y281" s="96" t="str">
        <f>AD240</f>
        <v>3,1,2,5,4</v>
      </c>
      <c r="Z281" s="96">
        <f>D267</f>
        <v>737</v>
      </c>
      <c r="AA281">
        <f>T281+U283+V284+S285</f>
        <v>7.2127067460065988E-2</v>
      </c>
    </row>
    <row r="282" spans="1:27" x14ac:dyDescent="0.25">
      <c r="B282" s="125"/>
      <c r="C282" s="101"/>
      <c r="D282" s="101"/>
      <c r="E282" s="101"/>
      <c r="L282" s="107"/>
      <c r="M282" s="96">
        <f>1/D270</f>
        <v>9.2165898617511521E-4</v>
      </c>
      <c r="N282" s="107"/>
      <c r="O282" s="107"/>
      <c r="Q282" s="54">
        <v>2</v>
      </c>
      <c r="R282" s="54">
        <f>O274</f>
        <v>2.0496053649468014E-2</v>
      </c>
      <c r="S282" s="54">
        <v>0</v>
      </c>
      <c r="T282" s="54">
        <f>O284</f>
        <v>1.6079160911797931E-2</v>
      </c>
      <c r="U282" s="54">
        <f>O286</f>
        <v>1.5778640108508737E-2</v>
      </c>
      <c r="V282" s="54">
        <f>O287</f>
        <v>1.9214379803756721E-2</v>
      </c>
      <c r="X282" s="70">
        <v>3</v>
      </c>
      <c r="Y282" s="96" t="str">
        <f>AD241</f>
        <v>4,3,2,1,5</v>
      </c>
      <c r="Z282" s="96">
        <f>D268</f>
        <v>789</v>
      </c>
      <c r="AA282">
        <f>S284+R282+V281+T285</f>
        <v>7.0929778866288429E-2</v>
      </c>
    </row>
    <row r="283" spans="1:27" x14ac:dyDescent="0.25">
      <c r="B283" s="104"/>
      <c r="C283" s="101"/>
      <c r="D283" s="106"/>
      <c r="E283" s="104"/>
      <c r="L283" s="107" t="s">
        <v>187</v>
      </c>
      <c r="M283" s="96">
        <f>1/D268</f>
        <v>1.2674271229404308E-3</v>
      </c>
      <c r="N283" s="108">
        <f>SUM(M283:M283)</f>
        <v>1.2674271229404308E-3</v>
      </c>
      <c r="O283" s="107">
        <f>E278+N283</f>
        <v>1.5243987641812807E-2</v>
      </c>
      <c r="Q283" s="54">
        <v>3</v>
      </c>
      <c r="R283" s="54">
        <f>O278</f>
        <v>1.6441438759051939E-2</v>
      </c>
      <c r="S283" s="54">
        <f>O284</f>
        <v>1.6079160911797931E-2</v>
      </c>
      <c r="T283" s="54">
        <v>0</v>
      </c>
      <c r="U283" s="54">
        <f>O290</f>
        <v>1.9264605320046303E-2</v>
      </c>
      <c r="V283" s="54">
        <f>O293</f>
        <v>1.9411097466498876E-2</v>
      </c>
      <c r="X283" s="70">
        <v>4</v>
      </c>
      <c r="Y283" s="96" t="str">
        <f>AD242</f>
        <v>1,4,3,5,2</v>
      </c>
      <c r="Z283" s="96">
        <f>D269</f>
        <v>791</v>
      </c>
      <c r="AA283">
        <f>R285+U281+S284+T282</f>
        <v>6.6426400412428366E-2</v>
      </c>
    </row>
    <row r="284" spans="1:27" x14ac:dyDescent="0.25">
      <c r="B284" s="104"/>
      <c r="C284" s="101"/>
      <c r="D284" s="106"/>
      <c r="E284" s="104"/>
      <c r="L284" s="107" t="s">
        <v>153</v>
      </c>
      <c r="M284" s="96">
        <f>1/D268</f>
        <v>1.2674271229404308E-3</v>
      </c>
      <c r="N284" s="108">
        <f>SUM(M284:M285)</f>
        <v>2.1890861091155463E-3</v>
      </c>
      <c r="O284" s="107">
        <f>F278+N284</f>
        <v>1.6079160911797931E-2</v>
      </c>
      <c r="Q284" s="54">
        <v>4</v>
      </c>
      <c r="R284" s="54">
        <f>O280</f>
        <v>1.9324611750308883E-2</v>
      </c>
      <c r="S284" s="54">
        <f>O286</f>
        <v>1.5778640108508737E-2</v>
      </c>
      <c r="T284" s="54">
        <f>O290</f>
        <v>1.9264605320046303E-2</v>
      </c>
      <c r="U284" s="54">
        <v>0</v>
      </c>
      <c r="V284" s="54">
        <f>O296</f>
        <v>1.7206643577211023E-2</v>
      </c>
      <c r="X284" s="70">
        <v>5</v>
      </c>
      <c r="Y284" s="96" t="str">
        <f>AD243</f>
        <v>5,3,2,1,4</v>
      </c>
      <c r="Z284" s="96">
        <f>D270</f>
        <v>1085</v>
      </c>
      <c r="AA284">
        <f>R283+U281+V284+S285</f>
        <v>7.2187073890328565E-2</v>
      </c>
    </row>
    <row r="285" spans="1:27" x14ac:dyDescent="0.25">
      <c r="B285" s="104"/>
      <c r="C285" s="101"/>
      <c r="D285" s="106"/>
      <c r="E285" s="104"/>
      <c r="L285" s="70"/>
      <c r="M285" s="96">
        <f>1/D270</f>
        <v>9.2165898617511521E-4</v>
      </c>
      <c r="N285" s="70"/>
      <c r="O285" s="70"/>
      <c r="Q285" s="54">
        <v>5</v>
      </c>
      <c r="R285" s="54">
        <f>O283</f>
        <v>1.5243987641812807E-2</v>
      </c>
      <c r="S285" s="54">
        <f>O287</f>
        <v>1.9214379803756721E-2</v>
      </c>
      <c r="T285" s="54">
        <f>O293</f>
        <v>1.9411097466498876E-2</v>
      </c>
      <c r="U285" s="54">
        <f>O296</f>
        <v>1.7206643577211023E-2</v>
      </c>
      <c r="V285" s="54">
        <v>0</v>
      </c>
      <c r="Z285" s="38"/>
    </row>
    <row r="286" spans="1:27" x14ac:dyDescent="0.25">
      <c r="B286" s="104"/>
      <c r="C286" s="101"/>
      <c r="D286" s="106"/>
      <c r="E286" s="104"/>
      <c r="L286" s="107" t="s">
        <v>188</v>
      </c>
      <c r="M286" s="96">
        <f>1/D266</f>
        <v>1.037344398340249E-3</v>
      </c>
      <c r="N286" s="108">
        <f>SUM(M286:M286)</f>
        <v>1.037344398340249E-3</v>
      </c>
      <c r="O286" s="107">
        <f>G278+N286</f>
        <v>1.5778640108508737E-2</v>
      </c>
    </row>
    <row r="287" spans="1:27" x14ac:dyDescent="0.25">
      <c r="B287" s="104"/>
      <c r="C287" s="101"/>
      <c r="D287" s="106"/>
      <c r="E287" s="106"/>
      <c r="L287" s="107" t="s">
        <v>189</v>
      </c>
      <c r="M287" s="96">
        <f>1/D267</f>
        <v>1.3568521031207597E-3</v>
      </c>
      <c r="N287" s="108">
        <f>SUM(M287:M289)</f>
        <v>3.6584190046215648E-3</v>
      </c>
      <c r="O287" s="107">
        <f>H278+N287</f>
        <v>1.9214379803756721E-2</v>
      </c>
    </row>
    <row r="288" spans="1:27" x14ac:dyDescent="0.25">
      <c r="B288" s="102"/>
      <c r="C288" s="102"/>
      <c r="D288" s="102"/>
      <c r="E288" s="102"/>
      <c r="L288" s="107"/>
      <c r="M288" s="96">
        <f>1/D269</f>
        <v>1.2642225031605564E-3</v>
      </c>
      <c r="N288" s="108"/>
      <c r="O288" s="107"/>
    </row>
    <row r="289" spans="2:28" x14ac:dyDescent="0.25">
      <c r="B289" s="125"/>
      <c r="C289" s="101"/>
      <c r="D289" s="104"/>
      <c r="E289" s="104"/>
      <c r="M289" s="96">
        <f>1/D266</f>
        <v>1.037344398340249E-3</v>
      </c>
    </row>
    <row r="290" spans="2:28" x14ac:dyDescent="0.25">
      <c r="B290" s="125"/>
      <c r="C290" s="101"/>
      <c r="D290" s="104"/>
      <c r="E290" s="104"/>
      <c r="L290" s="107" t="s">
        <v>190</v>
      </c>
      <c r="M290" s="96">
        <f>1/D268</f>
        <v>1.2674271229404308E-3</v>
      </c>
      <c r="N290" s="107">
        <f>SUM(M290:M292)</f>
        <v>3.8885017292217472E-3</v>
      </c>
      <c r="O290" s="107">
        <f>I278+N290</f>
        <v>1.9264605320046303E-2</v>
      </c>
    </row>
    <row r="291" spans="2:28" x14ac:dyDescent="0.25">
      <c r="B291" s="125"/>
      <c r="C291" s="101"/>
      <c r="D291" s="104"/>
      <c r="E291" s="104"/>
      <c r="L291" s="107"/>
      <c r="M291" s="96">
        <f>1/D269</f>
        <v>1.2642225031605564E-3</v>
      </c>
      <c r="N291" s="107"/>
      <c r="O291" s="107"/>
    </row>
    <row r="292" spans="2:28" x14ac:dyDescent="0.25">
      <c r="B292" s="125"/>
      <c r="C292" s="101"/>
      <c r="D292" s="104"/>
      <c r="E292" s="104"/>
      <c r="M292" s="96">
        <f>1/D267</f>
        <v>1.3568521031207597E-3</v>
      </c>
    </row>
    <row r="293" spans="2:28" x14ac:dyDescent="0.25">
      <c r="B293" s="125"/>
      <c r="C293" s="101"/>
      <c r="D293" s="104"/>
      <c r="E293" s="104"/>
      <c r="L293" s="107" t="s">
        <v>191</v>
      </c>
      <c r="M293" s="96">
        <f>1/D266</f>
        <v>1.037344398340249E-3</v>
      </c>
      <c r="N293" s="107">
        <f>SUM(M293:M295)</f>
        <v>3.2232258876759203E-3</v>
      </c>
      <c r="O293" s="107">
        <f>J278+N293</f>
        <v>1.9411097466498876E-2</v>
      </c>
    </row>
    <row r="294" spans="2:28" x14ac:dyDescent="0.25">
      <c r="B294" s="104"/>
      <c r="D294" s="101"/>
      <c r="E294" s="104"/>
      <c r="L294" s="107"/>
      <c r="M294" s="96">
        <f>1/D269</f>
        <v>1.2642225031605564E-3</v>
      </c>
      <c r="N294" s="107"/>
      <c r="O294" s="107"/>
    </row>
    <row r="295" spans="2:28" x14ac:dyDescent="0.25">
      <c r="L295" s="70"/>
      <c r="M295" s="96">
        <f>1/D270</f>
        <v>9.2165898617511521E-4</v>
      </c>
      <c r="N295" s="70"/>
      <c r="O295" s="70"/>
    </row>
    <row r="296" spans="2:28" x14ac:dyDescent="0.25">
      <c r="L296" s="107" t="s">
        <v>192</v>
      </c>
      <c r="M296" s="96">
        <f>1/D267</f>
        <v>1.3568521031207597E-3</v>
      </c>
      <c r="N296" s="107">
        <f>SUM(M296:M298)</f>
        <v>3.545938212236306E-3</v>
      </c>
      <c r="O296" s="107">
        <f>K278+N296</f>
        <v>1.7206643577211023E-2</v>
      </c>
    </row>
    <row r="297" spans="2:28" x14ac:dyDescent="0.25">
      <c r="C297" s="101"/>
      <c r="D297" s="106"/>
      <c r="E297" s="106"/>
      <c r="M297" s="96">
        <f>1/D268</f>
        <v>1.2674271229404308E-3</v>
      </c>
    </row>
    <row r="298" spans="2:28" x14ac:dyDescent="0.25">
      <c r="B298" s="104"/>
      <c r="C298" s="101"/>
      <c r="D298" s="106"/>
      <c r="E298" s="106"/>
      <c r="M298" s="96">
        <f>1/D270</f>
        <v>9.2165898617511521E-4</v>
      </c>
    </row>
    <row r="301" spans="2:28" x14ac:dyDescent="0.25">
      <c r="B301" s="112" t="s">
        <v>267</v>
      </c>
    </row>
    <row r="302" spans="2:28" x14ac:dyDescent="0.25">
      <c r="B302" s="100" t="s">
        <v>155</v>
      </c>
      <c r="D302" s="70"/>
      <c r="J302" t="s">
        <v>164</v>
      </c>
      <c r="U302" t="s">
        <v>169</v>
      </c>
    </row>
    <row r="303" spans="2:28" x14ac:dyDescent="0.25">
      <c r="B303" s="70" t="s">
        <v>156</v>
      </c>
      <c r="C303" s="70" t="s">
        <v>157</v>
      </c>
      <c r="D303" t="s">
        <v>167</v>
      </c>
      <c r="J303" s="100" t="s">
        <v>160</v>
      </c>
      <c r="U303" s="100" t="s">
        <v>160</v>
      </c>
    </row>
    <row r="304" spans="2:28" x14ac:dyDescent="0.25">
      <c r="B304" s="70">
        <v>1</v>
      </c>
      <c r="C304" s="70">
        <v>4</v>
      </c>
      <c r="D304" s="70">
        <f>R284^$C$16*(1/B5)^$C$17+S284^$C$16*(1/C5)^$C$17+T284^$C$16*(1/D5)^$C$17+V284^$C$16*(1/F5)^$C$17</f>
        <v>4.5460592629842773E-4</v>
      </c>
      <c r="J304" s="70" t="s">
        <v>156</v>
      </c>
      <c r="K304" s="70" t="s">
        <v>161</v>
      </c>
      <c r="L304" s="70">
        <v>1</v>
      </c>
      <c r="M304" s="70">
        <v>2</v>
      </c>
      <c r="N304" s="70">
        <v>3</v>
      </c>
      <c r="O304" s="70">
        <v>4</v>
      </c>
      <c r="P304" s="70">
        <v>5</v>
      </c>
      <c r="Q304" t="s">
        <v>163</v>
      </c>
      <c r="S304" t="s">
        <v>170</v>
      </c>
      <c r="U304" s="70" t="s">
        <v>156</v>
      </c>
      <c r="V304" s="70" t="s">
        <v>161</v>
      </c>
      <c r="W304" s="70">
        <v>1</v>
      </c>
      <c r="X304" s="70">
        <v>2</v>
      </c>
      <c r="Y304" s="70">
        <v>3</v>
      </c>
      <c r="Z304" s="70">
        <v>4</v>
      </c>
      <c r="AA304" s="70">
        <v>5</v>
      </c>
      <c r="AB304" t="s">
        <v>163</v>
      </c>
    </row>
    <row r="305" spans="2:31" x14ac:dyDescent="0.25">
      <c r="B305" s="70">
        <v>2</v>
      </c>
      <c r="C305" s="70">
        <v>5</v>
      </c>
      <c r="D305" s="70">
        <f>R285^$C$16*(1/B6)^$C$17+S285^$C$16*(1/C6)^$C$17+T285^$C$16*(1/D6)^$C$17+U285^$C$16*(1/E6)^$C$17</f>
        <v>6.5789939643576528E-4</v>
      </c>
      <c r="J305" s="70">
        <v>1</v>
      </c>
      <c r="K305" s="70">
        <f>C304</f>
        <v>4</v>
      </c>
      <c r="L305" s="70">
        <f>(R284^$C$16*(1/B5)^$C$17)/$D$304</f>
        <v>0.25919811348904698</v>
      </c>
      <c r="M305" s="70">
        <f>(S284^$C$16*(1/C5)^$C$17)/$D$304</f>
        <v>0.1726785607403748</v>
      </c>
      <c r="N305" s="70">
        <f>(T284^$C$16*(1/D5)^$C$17)/$D$304</f>
        <v>0.37501322147052124</v>
      </c>
      <c r="O305" s="95">
        <v>0</v>
      </c>
      <c r="P305" s="70">
        <f>(V284^$C$16*(1/F5)^$C$17)/$D$304</f>
        <v>0.19311010430005696</v>
      </c>
      <c r="Q305">
        <f>SUM(L305)</f>
        <v>0.25919811348904698</v>
      </c>
      <c r="S305" s="70" t="s">
        <v>206</v>
      </c>
      <c r="U305" s="70">
        <v>1</v>
      </c>
      <c r="V305" s="78" t="str">
        <f>S325</f>
        <v>4,1,5,2</v>
      </c>
      <c r="W305" s="95">
        <v>0</v>
      </c>
      <c r="X305" s="95">
        <v>0</v>
      </c>
      <c r="Y305" s="70">
        <f>(T282^$C$16*(1/D3)^$C$17)/$D$307</f>
        <v>0.10413467178320773</v>
      </c>
      <c r="Z305" s="95">
        <v>0</v>
      </c>
      <c r="AA305" s="95">
        <v>0</v>
      </c>
      <c r="AB305">
        <f>SUM(W305:Y305)</f>
        <v>0.10413467178320773</v>
      </c>
      <c r="AD305" s="70" t="s">
        <v>334</v>
      </c>
      <c r="AE305" t="s">
        <v>337</v>
      </c>
    </row>
    <row r="306" spans="2:31" x14ac:dyDescent="0.25">
      <c r="B306" s="70">
        <v>3</v>
      </c>
      <c r="C306" s="70">
        <v>3</v>
      </c>
      <c r="D306" s="70">
        <f>R283^$C$16*(1/B4)^$C$17+S283^$C$16*(1/C4)^$C$17+U283^$C$16*(1/E4)^$C$17+V283^$C$16*(1/F4)^$C$17</f>
        <v>3.6575864220712016E-4</v>
      </c>
      <c r="J306" s="70">
        <v>2</v>
      </c>
      <c r="K306" s="70">
        <f>C305</f>
        <v>5</v>
      </c>
      <c r="L306" s="70">
        <f>(R285^$C$16*(1/B6)^$C$17)/$D$305</f>
        <v>0.39949477771008263</v>
      </c>
      <c r="M306" s="70">
        <f>(S285^$C$16*(1/C6)^$C$17)/$D$305</f>
        <v>0.36969177785171431</v>
      </c>
      <c r="N306" s="70">
        <f>(T285^$C$16*(1/D6)^$C$17)/$D$305</f>
        <v>9.7375112804949024E-2</v>
      </c>
      <c r="O306" s="70">
        <f>(U285^$C$16*(1/E6)^$C$17)/$D$305</f>
        <v>0.13343833163325414</v>
      </c>
      <c r="P306" s="95">
        <v>0</v>
      </c>
      <c r="Q306">
        <f>SUM(L306:N306)</f>
        <v>0.86656166836674597</v>
      </c>
      <c r="S306" s="70" t="s">
        <v>256</v>
      </c>
      <c r="U306" s="70">
        <v>2</v>
      </c>
      <c r="V306" s="78" t="str">
        <f>S326</f>
        <v>5,3,2,4</v>
      </c>
      <c r="W306" s="70">
        <f>(R284^$C$16*(1/B5)^$C$17)/$D$304</f>
        <v>0.25919811348904698</v>
      </c>
      <c r="X306" s="95">
        <v>0</v>
      </c>
      <c r="Y306" s="95">
        <v>0</v>
      </c>
      <c r="Z306" s="95">
        <v>0</v>
      </c>
      <c r="AA306" s="95">
        <v>0</v>
      </c>
      <c r="AB306">
        <f>SUM(W306)</f>
        <v>0.25919811348904698</v>
      </c>
      <c r="AD306" s="70" t="s">
        <v>335</v>
      </c>
      <c r="AE306" t="s">
        <v>338</v>
      </c>
    </row>
    <row r="307" spans="2:31" x14ac:dyDescent="0.25">
      <c r="B307" s="70">
        <v>4</v>
      </c>
      <c r="C307" s="70">
        <v>2</v>
      </c>
      <c r="D307" s="70">
        <f>R282^$C$16*(1/B3)^$C$17+T282^$C$16*(1/D3)^$C$17+U282^$C$16*(1/E3)^$C$17+V282^$C$16*(1/F3)^$C$17</f>
        <v>5.3243921073573193E-4</v>
      </c>
      <c r="J307" s="70">
        <v>3</v>
      </c>
      <c r="K307" s="70">
        <f>C306</f>
        <v>3</v>
      </c>
      <c r="L307" s="70">
        <f>(R283^$C$16*(1/B4)^$C$17)/$D$306</f>
        <v>0.20715026289586691</v>
      </c>
      <c r="M307" s="70">
        <f>(S283^$C$16*(1/C4)^$C$17)/$D$306</f>
        <v>0.15159008169950025</v>
      </c>
      <c r="N307" s="95">
        <v>0</v>
      </c>
      <c r="O307" s="70">
        <f>(U283^$C$16*(1/E4)^$C$17)/$D$306</f>
        <v>0.46610855697627851</v>
      </c>
      <c r="P307" s="70">
        <f>(V283^$C$16*(1/F4)^$C$17)/$D$306</f>
        <v>0.1751510984283543</v>
      </c>
      <c r="Q307">
        <f>SUM(L307:M307)</f>
        <v>0.35874034459536719</v>
      </c>
      <c r="S307" s="70" t="s">
        <v>166</v>
      </c>
      <c r="U307" s="70">
        <v>3</v>
      </c>
      <c r="V307" s="78" t="str">
        <f>S327</f>
        <v>3,2,4,5</v>
      </c>
      <c r="W307" s="70">
        <f>(R285^$C$16*(1/B6)^$C$17)/$D$305</f>
        <v>0.39949477771008263</v>
      </c>
      <c r="X307" s="95">
        <v>0</v>
      </c>
      <c r="Y307" s="95">
        <v>0</v>
      </c>
      <c r="Z307" s="95">
        <v>0</v>
      </c>
      <c r="AA307" s="95">
        <v>0</v>
      </c>
      <c r="AB307">
        <f>SUM(W307)</f>
        <v>0.39949477771008263</v>
      </c>
      <c r="AD307" s="70" t="s">
        <v>182</v>
      </c>
      <c r="AE307" t="s">
        <v>339</v>
      </c>
    </row>
    <row r="308" spans="2:31" x14ac:dyDescent="0.25">
      <c r="B308" s="70">
        <v>5</v>
      </c>
      <c r="C308" s="70">
        <v>1</v>
      </c>
      <c r="D308" s="70">
        <f>S281^$C$16*(1/C2)^$C$17+T281^$C$16*(1/D2)^$C$17+U281^$C$16*(1/E2)^$C$17+V281^$C$16*(1/F2)^$C$17</f>
        <v>6.1170050420992811E-4</v>
      </c>
      <c r="J308" s="70">
        <v>4</v>
      </c>
      <c r="K308" s="70">
        <f>C307</f>
        <v>2</v>
      </c>
      <c r="L308" s="70">
        <f>(R282^$C$16*(1/B3)^$C$17)/$D$307</f>
        <v>0.29162603087314409</v>
      </c>
      <c r="M308" s="95">
        <v>0</v>
      </c>
      <c r="N308" s="70">
        <f>(T282^$C$16*(1/D3)^$C$17)/$D$307</f>
        <v>0.10413467178320773</v>
      </c>
      <c r="O308" s="70">
        <f>(U282^$C$16*(1/E3)^$C$17)/$D$307</f>
        <v>0.14743598043574596</v>
      </c>
      <c r="P308" s="70">
        <f>(V282^$C$16*(1/F3)^$C$17)/$D$307</f>
        <v>0.45680331690790216</v>
      </c>
      <c r="Q308">
        <f>SUM(L308:N308)</f>
        <v>0.39576070265635183</v>
      </c>
      <c r="S308" s="70" t="s">
        <v>153</v>
      </c>
      <c r="U308" s="70">
        <v>4</v>
      </c>
      <c r="V308" s="78" t="str">
        <f>S328</f>
        <v>2,3,1,4</v>
      </c>
      <c r="W308" s="95">
        <v>0</v>
      </c>
      <c r="X308" s="95">
        <v>0</v>
      </c>
      <c r="Y308" s="95">
        <v>0</v>
      </c>
      <c r="Z308" s="95">
        <v>0</v>
      </c>
      <c r="AA308" s="70">
        <f>(V284^$C$16*(1/F5)^$C$17)/$D$304</f>
        <v>0.19311010430005696</v>
      </c>
      <c r="AB308">
        <f>SUM(W308:AA308)</f>
        <v>0.19311010430005696</v>
      </c>
      <c r="AD308" s="70" t="s">
        <v>180</v>
      </c>
      <c r="AE308" t="s">
        <v>340</v>
      </c>
    </row>
    <row r="309" spans="2:31" x14ac:dyDescent="0.25">
      <c r="J309" s="70">
        <v>5</v>
      </c>
      <c r="K309" s="70">
        <f>C308</f>
        <v>1</v>
      </c>
      <c r="L309" s="95">
        <v>0</v>
      </c>
      <c r="M309" s="70">
        <f>(S281^$C$16*(1/C2)^$C$17)/$D$308</f>
        <v>0.25383849226778338</v>
      </c>
      <c r="N309" s="70">
        <f>(T281^$C$16*(1/D2)^$C$17)/$D$308</f>
        <v>0.12386290082840599</v>
      </c>
      <c r="O309" s="70">
        <f>(U281^$C$16*(1/E2)^$C$17)/$D$308</f>
        <v>0.19263184788393498</v>
      </c>
      <c r="P309" s="70">
        <f>(V281^$C$16*(1/F2)^$C$17)/$D$308</f>
        <v>0.42966675901987555</v>
      </c>
      <c r="Q309">
        <f>SUM(L309:M309)</f>
        <v>0.25383849226778338</v>
      </c>
      <c r="S309" s="70" t="s">
        <v>152</v>
      </c>
      <c r="U309" s="70">
        <v>5</v>
      </c>
      <c r="V309" s="78" t="str">
        <f>S329</f>
        <v>1,2,3,4</v>
      </c>
      <c r="W309" s="95">
        <v>0</v>
      </c>
      <c r="X309" s="95">
        <v>0</v>
      </c>
      <c r="Y309" s="95">
        <v>0</v>
      </c>
      <c r="Z309" s="95">
        <v>0</v>
      </c>
      <c r="AA309" s="70">
        <f>(V284^$C$16*(1/F5)^$C$17)/$D$304</f>
        <v>0.19311010430005696</v>
      </c>
      <c r="AB309">
        <f>SUM(W309:AA309)</f>
        <v>0.19311010430005696</v>
      </c>
      <c r="AD309" s="70" t="s">
        <v>336</v>
      </c>
      <c r="AE309" t="s">
        <v>341</v>
      </c>
    </row>
    <row r="312" spans="2:31" x14ac:dyDescent="0.25">
      <c r="J312" t="s">
        <v>165</v>
      </c>
      <c r="U312" t="s">
        <v>308</v>
      </c>
    </row>
    <row r="313" spans="2:31" x14ac:dyDescent="0.25">
      <c r="J313" s="100" t="s">
        <v>160</v>
      </c>
      <c r="U313" s="100" t="s">
        <v>160</v>
      </c>
    </row>
    <row r="314" spans="2:31" x14ac:dyDescent="0.25">
      <c r="J314" s="70" t="s">
        <v>156</v>
      </c>
      <c r="K314" s="70" t="s">
        <v>161</v>
      </c>
      <c r="L314" s="70">
        <v>1</v>
      </c>
      <c r="M314" s="70">
        <v>2</v>
      </c>
      <c r="N314" s="70">
        <v>3</v>
      </c>
      <c r="O314" s="70">
        <v>4</v>
      </c>
      <c r="P314" s="70">
        <v>5</v>
      </c>
      <c r="Q314" t="s">
        <v>163</v>
      </c>
      <c r="U314" s="70" t="s">
        <v>156</v>
      </c>
      <c r="V314" s="70" t="s">
        <v>161</v>
      </c>
      <c r="W314" s="70">
        <v>1</v>
      </c>
      <c r="X314" s="70">
        <v>2</v>
      </c>
      <c r="Y314" s="70">
        <v>3</v>
      </c>
      <c r="Z314" s="70">
        <v>4</v>
      </c>
      <c r="AA314" s="70">
        <v>5</v>
      </c>
      <c r="AB314" t="s">
        <v>163</v>
      </c>
    </row>
    <row r="315" spans="2:31" x14ac:dyDescent="0.25">
      <c r="J315" s="70">
        <v>1</v>
      </c>
      <c r="K315" s="78" t="str">
        <f>S305</f>
        <v>4,1</v>
      </c>
      <c r="L315" s="95">
        <v>0</v>
      </c>
      <c r="M315" s="70">
        <f>(S281^$C$16*(1/C2)^$C$17)/$D$308</f>
        <v>0.25383849226778338</v>
      </c>
      <c r="N315" s="70">
        <f>(T281^$C$16*(1/D2)^$C$17)/$D$308</f>
        <v>0.12386290082840599</v>
      </c>
      <c r="O315" s="95">
        <v>0</v>
      </c>
      <c r="P315" s="70">
        <f>(V281^$C$16*(1/F2)^$C$17)/$D$308</f>
        <v>0.42966675901987555</v>
      </c>
      <c r="Q315">
        <f>SUM(L315:P315)</f>
        <v>0.80736815211606494</v>
      </c>
      <c r="S315" s="70" t="s">
        <v>207</v>
      </c>
      <c r="U315" s="70">
        <v>1</v>
      </c>
      <c r="V315" s="78" t="str">
        <f>AD305</f>
        <v>4,1,5,2,3</v>
      </c>
      <c r="W315" s="95">
        <v>0</v>
      </c>
      <c r="X315" s="95">
        <v>0</v>
      </c>
      <c r="Y315" s="95">
        <v>0</v>
      </c>
      <c r="Z315" s="70">
        <f>(U283^$C$16*(1/E4)^$C$17)/$D$306</f>
        <v>0.46610855697627851</v>
      </c>
      <c r="AA315" s="95">
        <v>0</v>
      </c>
      <c r="AB315">
        <f>SUM(W315:Z315)</f>
        <v>0.46610855697627851</v>
      </c>
      <c r="AD315" s="70" t="s">
        <v>334</v>
      </c>
    </row>
    <row r="316" spans="2:31" x14ac:dyDescent="0.25">
      <c r="J316" s="70">
        <v>2</v>
      </c>
      <c r="K316" s="78" t="str">
        <f>S306</f>
        <v>5,3</v>
      </c>
      <c r="L316" s="70">
        <f>(R283^$C$16*(1/B4)^$C$17)/$D$306</f>
        <v>0.20715026289586691</v>
      </c>
      <c r="M316" s="70">
        <f>(S283^$C$16*(1/C4)^$C$17)/$D$306</f>
        <v>0.15159008169950025</v>
      </c>
      <c r="N316" s="95">
        <v>0</v>
      </c>
      <c r="O316" s="70">
        <f>(U283^$C$16*(1/E4)^$C$17)/$D$306</f>
        <v>0.46610855697627851</v>
      </c>
      <c r="P316" s="95">
        <v>0</v>
      </c>
      <c r="Q316">
        <f>SUM(L316:M316)</f>
        <v>0.35874034459536719</v>
      </c>
      <c r="S316" s="70" t="s">
        <v>258</v>
      </c>
      <c r="U316" s="70">
        <v>2</v>
      </c>
      <c r="V316" s="78" t="str">
        <f>AD306</f>
        <v>5,3,2,4,1</v>
      </c>
      <c r="W316" s="95">
        <v>0</v>
      </c>
      <c r="X316" s="95">
        <v>0</v>
      </c>
      <c r="Y316" s="95">
        <v>0</v>
      </c>
      <c r="Z316" s="95">
        <v>0</v>
      </c>
      <c r="AA316" s="70">
        <f>(V281^$C$16*(1/F2)^$C$17)/$D$308</f>
        <v>0.42966675901987555</v>
      </c>
      <c r="AB316">
        <f>SUM(AA316)</f>
        <v>0.42966675901987555</v>
      </c>
      <c r="AD316" s="70" t="s">
        <v>335</v>
      </c>
    </row>
    <row r="317" spans="2:31" x14ac:dyDescent="0.25">
      <c r="J317" s="70">
        <v>3</v>
      </c>
      <c r="K317" s="78" t="str">
        <f>S307</f>
        <v>3,2</v>
      </c>
      <c r="L317" s="70">
        <f>(R282^$C$16*(1/B3)^$C$17)/$D$307</f>
        <v>0.29162603087314409</v>
      </c>
      <c r="M317" s="95">
        <v>0</v>
      </c>
      <c r="N317" s="95">
        <v>0</v>
      </c>
      <c r="O317" s="70">
        <f>(U282^$C$16*(1/E3)^$C$17)/$D$307</f>
        <v>0.14743598043574596</v>
      </c>
      <c r="P317" s="70">
        <f>(V282^$C$16*(1/F3)^$C$17)/$D$307</f>
        <v>0.45680331690790216</v>
      </c>
      <c r="Q317">
        <f>SUM(L317:O317)</f>
        <v>0.43906201130889005</v>
      </c>
      <c r="S317" s="70" t="s">
        <v>176</v>
      </c>
      <c r="U317" s="70">
        <v>3</v>
      </c>
      <c r="V317" s="78" t="str">
        <f>AD307</f>
        <v>3,2,4,5,1</v>
      </c>
      <c r="W317" s="95">
        <v>0</v>
      </c>
      <c r="X317" s="95">
        <v>0</v>
      </c>
      <c r="Y317" s="70">
        <f>(T281^$C$16*(1/D2)^$C$17)/$D$308</f>
        <v>0.12386290082840599</v>
      </c>
      <c r="Z317" s="95">
        <v>0</v>
      </c>
      <c r="AA317" s="95">
        <v>0</v>
      </c>
      <c r="AB317">
        <f>SUM(W317:Y317)</f>
        <v>0.12386290082840599</v>
      </c>
      <c r="AD317" s="70" t="s">
        <v>182</v>
      </c>
    </row>
    <row r="318" spans="2:31" x14ac:dyDescent="0.25">
      <c r="J318" s="70">
        <v>4</v>
      </c>
      <c r="K318" s="78" t="str">
        <f>S308</f>
        <v>2,3</v>
      </c>
      <c r="L318" s="70">
        <f>(R283^$C$16*(1/B4)^$C$17)/$D$306</f>
        <v>0.20715026289586691</v>
      </c>
      <c r="M318" s="95">
        <v>0</v>
      </c>
      <c r="N318" s="95">
        <v>0</v>
      </c>
      <c r="O318" s="70">
        <f>(U283^$C$16*(1/E4)^$C$17)/$D$306</f>
        <v>0.46610855697627851</v>
      </c>
      <c r="P318" s="70">
        <f>(V283^$C$16*(1/F4)^$C$17)/$D$306</f>
        <v>0.1751510984283543</v>
      </c>
      <c r="Q318">
        <f>SUM(L318)</f>
        <v>0.20715026289586691</v>
      </c>
      <c r="S318" s="70" t="s">
        <v>171</v>
      </c>
      <c r="U318" s="70">
        <v>4</v>
      </c>
      <c r="V318" s="78" t="str">
        <f>AD308</f>
        <v>2,3,1,4,5</v>
      </c>
      <c r="W318" s="95">
        <v>0</v>
      </c>
      <c r="X318" s="70">
        <f>(S285^$C$16*(1/C6)^$C$17)/$D$305</f>
        <v>0.36969177785171431</v>
      </c>
      <c r="Y318" s="95">
        <v>0</v>
      </c>
      <c r="Z318" s="95">
        <v>0</v>
      </c>
      <c r="AA318" s="95">
        <v>0</v>
      </c>
      <c r="AB318">
        <f>SUM(W318:Z318)</f>
        <v>0.36969177785171431</v>
      </c>
      <c r="AD318" s="70" t="s">
        <v>180</v>
      </c>
    </row>
    <row r="319" spans="2:31" x14ac:dyDescent="0.25">
      <c r="J319" s="70">
        <v>5</v>
      </c>
      <c r="K319" s="78" t="str">
        <f>S309</f>
        <v>1,2</v>
      </c>
      <c r="L319" s="95">
        <v>0</v>
      </c>
      <c r="M319" s="95">
        <v>0</v>
      </c>
      <c r="N319" s="70">
        <f>(T282^$C$16*(1/D3)^$C$17)/$D$307</f>
        <v>0.10413467178320773</v>
      </c>
      <c r="O319" s="70">
        <f>(U282^$C$16*(1/E3)^$C$17)/$D$307</f>
        <v>0.14743598043574596</v>
      </c>
      <c r="P319" s="70">
        <f>(V282^$C$16*(1/F3)^$C$17)/$D$307</f>
        <v>0.45680331690790216</v>
      </c>
      <c r="Q319">
        <f>SUM(L319:N319)</f>
        <v>0.10413467178320773</v>
      </c>
      <c r="S319" s="70" t="s">
        <v>268</v>
      </c>
      <c r="U319" s="70">
        <v>5</v>
      </c>
      <c r="V319" s="78" t="str">
        <f>AD309</f>
        <v>1,2,3,4,5</v>
      </c>
      <c r="W319" s="70">
        <f>(R285^$C$16*(1/C6)^$C$17)/$D$305</f>
        <v>0.29329996338208592</v>
      </c>
      <c r="X319" s="95">
        <v>0</v>
      </c>
      <c r="Y319" s="95">
        <v>0</v>
      </c>
      <c r="Z319" s="95">
        <v>0</v>
      </c>
      <c r="AA319" s="95">
        <v>0</v>
      </c>
      <c r="AB319">
        <f>SUM(W319:AA319)</f>
        <v>0.29329996338208592</v>
      </c>
      <c r="AD319" s="70" t="s">
        <v>336</v>
      </c>
    </row>
    <row r="322" spans="2:28" x14ac:dyDescent="0.25">
      <c r="J322" t="s">
        <v>168</v>
      </c>
    </row>
    <row r="323" spans="2:28" x14ac:dyDescent="0.25">
      <c r="J323" s="100" t="s">
        <v>160</v>
      </c>
    </row>
    <row r="324" spans="2:28" x14ac:dyDescent="0.25">
      <c r="J324" s="70" t="s">
        <v>156</v>
      </c>
      <c r="K324" s="70" t="s">
        <v>161</v>
      </c>
      <c r="L324" s="70">
        <v>1</v>
      </c>
      <c r="M324" s="70">
        <v>2</v>
      </c>
      <c r="N324" s="70">
        <v>3</v>
      </c>
      <c r="O324" s="70">
        <v>4</v>
      </c>
      <c r="P324" s="70">
        <v>5</v>
      </c>
      <c r="Q324" t="s">
        <v>163</v>
      </c>
      <c r="V324" s="70" t="s">
        <v>162</v>
      </c>
      <c r="W324" s="70"/>
      <c r="X324" s="70" t="s">
        <v>164</v>
      </c>
      <c r="Y324" s="70" t="s">
        <v>165</v>
      </c>
      <c r="Z324" s="70" t="s">
        <v>168</v>
      </c>
      <c r="AA324" s="70" t="s">
        <v>169</v>
      </c>
      <c r="AB324" s="70" t="s">
        <v>308</v>
      </c>
    </row>
    <row r="325" spans="2:28" x14ac:dyDescent="0.25">
      <c r="J325" s="70">
        <v>1</v>
      </c>
      <c r="K325" s="78" t="str">
        <f>S315</f>
        <v>4,1,5</v>
      </c>
      <c r="L325" s="95">
        <v>0</v>
      </c>
      <c r="M325" s="70">
        <f>(S285^$C$16*(1/C6)^$C$17)/$D$305</f>
        <v>0.36969177785171431</v>
      </c>
      <c r="N325" s="70">
        <f>(T285^$C$16*(1/D6)^$C$17)/$D$305</f>
        <v>9.7375112804949024E-2</v>
      </c>
      <c r="O325" s="95">
        <v>0</v>
      </c>
      <c r="P325" s="95">
        <v>0</v>
      </c>
      <c r="Q325">
        <f>SUM(L325:M325)</f>
        <v>0.36969177785171431</v>
      </c>
      <c r="S325" s="70" t="s">
        <v>269</v>
      </c>
      <c r="V325" s="70">
        <v>1</v>
      </c>
      <c r="W325" s="70">
        <f ca="1">RAND()</f>
        <v>0.20916917794009038</v>
      </c>
      <c r="X325" s="70">
        <v>0.3726410990277389</v>
      </c>
      <c r="Y325" s="70">
        <v>0.91467582084713905</v>
      </c>
      <c r="Z325" s="70">
        <v>0.37785016739180166</v>
      </c>
      <c r="AA325" s="70">
        <v>0.87655686523608356</v>
      </c>
      <c r="AB325">
        <v>0.21124564030026194</v>
      </c>
    </row>
    <row r="326" spans="2:28" x14ac:dyDescent="0.25">
      <c r="J326" s="70">
        <v>2</v>
      </c>
      <c r="K326" s="78" t="str">
        <f>S316</f>
        <v>5,3,2</v>
      </c>
      <c r="L326" s="70">
        <f>(R282^$C$16*(1/B3)^$C$17)/$D$307</f>
        <v>0.29162603087314409</v>
      </c>
      <c r="M326" s="95">
        <v>0</v>
      </c>
      <c r="N326" s="95">
        <v>0</v>
      </c>
      <c r="O326" s="70">
        <f>(U282^$C$16*(1/E3)^$C$17)/$D$307</f>
        <v>0.14743598043574596</v>
      </c>
      <c r="P326" s="95">
        <v>0</v>
      </c>
      <c r="Q326">
        <f>SUM(L326:O326)</f>
        <v>0.43906201130889005</v>
      </c>
      <c r="S326" s="70" t="s">
        <v>270</v>
      </c>
      <c r="V326" s="70">
        <v>2</v>
      </c>
      <c r="W326" s="70">
        <f ca="1">RAND()</f>
        <v>0.81724980907824873</v>
      </c>
      <c r="X326" s="70">
        <v>0.91776865488351045</v>
      </c>
      <c r="Y326" s="70">
        <v>0.59006206415838824</v>
      </c>
      <c r="Z326" s="70">
        <v>0.85835271465485152</v>
      </c>
      <c r="AA326" s="70">
        <v>0.35862544106309546</v>
      </c>
      <c r="AB326">
        <v>0.5805485815982131</v>
      </c>
    </row>
    <row r="327" spans="2:28" x14ac:dyDescent="0.25">
      <c r="J327" s="70">
        <v>3</v>
      </c>
      <c r="K327" s="78" t="str">
        <f>S317</f>
        <v>3,2,4</v>
      </c>
      <c r="L327" s="70">
        <f>(R284^$C$16*(1/B5)^$C$17)/$D$304</f>
        <v>0.25919811348904698</v>
      </c>
      <c r="M327" s="95">
        <v>0</v>
      </c>
      <c r="N327" s="95">
        <v>0</v>
      </c>
      <c r="O327" s="95">
        <v>0</v>
      </c>
      <c r="P327" s="70">
        <f>(V284^$C$16*(1/F5)^$C$17)/$D$304</f>
        <v>0.19311010430005696</v>
      </c>
      <c r="Q327">
        <f>SUM(L327:P327)</f>
        <v>0.45230821778910391</v>
      </c>
      <c r="S327" s="70" t="s">
        <v>179</v>
      </c>
      <c r="V327" s="70">
        <v>3</v>
      </c>
      <c r="W327" s="70">
        <f ca="1">RAND()</f>
        <v>0.26877907470992923</v>
      </c>
      <c r="X327" s="70">
        <v>0.58319842572831326</v>
      </c>
      <c r="Y327" s="70">
        <v>0.8062783187055933</v>
      </c>
      <c r="Z327" s="70">
        <v>0.9065717731463081</v>
      </c>
      <c r="AA327" s="70">
        <v>0.73982679478356406</v>
      </c>
      <c r="AB327">
        <v>0.4311133083036176</v>
      </c>
    </row>
    <row r="328" spans="2:28" x14ac:dyDescent="0.25">
      <c r="J328" s="70">
        <v>4</v>
      </c>
      <c r="K328" s="78" t="str">
        <f>S318</f>
        <v>2,3,1</v>
      </c>
      <c r="L328" s="95">
        <v>0</v>
      </c>
      <c r="M328" s="95">
        <v>0</v>
      </c>
      <c r="N328" s="95">
        <v>0</v>
      </c>
      <c r="O328" s="70">
        <f>(U281^$C$16*(1/E2)^$C$17)/$D$308</f>
        <v>0.19263184788393498</v>
      </c>
      <c r="P328" s="70">
        <f>(V281^$C$16*(1/F2)^$C$17)/$D$308</f>
        <v>0.42966675901987555</v>
      </c>
      <c r="Q328">
        <f>SUM(L328:O328)</f>
        <v>0.19263184788393498</v>
      </c>
      <c r="S328" s="70" t="s">
        <v>177</v>
      </c>
      <c r="V328" s="70">
        <v>4</v>
      </c>
      <c r="W328" s="70">
        <f ca="1">RAND()</f>
        <v>0.95358033533427189</v>
      </c>
      <c r="X328" s="70">
        <v>0.48148634731859097</v>
      </c>
      <c r="Y328" s="70">
        <v>0.24613378831330479</v>
      </c>
      <c r="Z328" s="70">
        <v>0.45751560795265811</v>
      </c>
      <c r="AA328" s="70">
        <v>0.12866467207346166</v>
      </c>
      <c r="AB328">
        <v>0.41496045974568219</v>
      </c>
    </row>
    <row r="329" spans="2:28" x14ac:dyDescent="0.25">
      <c r="J329" s="70">
        <v>5</v>
      </c>
      <c r="K329" s="78" t="str">
        <f>S319</f>
        <v>1,2,3</v>
      </c>
      <c r="L329" s="95">
        <v>0</v>
      </c>
      <c r="M329" s="95">
        <v>0</v>
      </c>
      <c r="N329" s="95">
        <v>0</v>
      </c>
      <c r="O329" s="70">
        <f>(U283^$C$16*(1/E4)^$C$17)/$D$306</f>
        <v>0.46610855697627851</v>
      </c>
      <c r="P329" s="70">
        <f>(V283^$C$16*(1/F4)^$C$17)/$D$306</f>
        <v>0.1751510984283543</v>
      </c>
      <c r="Q329">
        <f>SUM(L329:O329)</f>
        <v>0.46610855697627851</v>
      </c>
      <c r="S329" s="70" t="s">
        <v>271</v>
      </c>
      <c r="V329" s="70">
        <v>5</v>
      </c>
      <c r="W329" s="70">
        <f ca="1">RAND()</f>
        <v>0.45833492975224543</v>
      </c>
      <c r="X329" s="70">
        <v>0.27862830773109115</v>
      </c>
      <c r="Y329" s="70">
        <v>0.1778507945401463</v>
      </c>
      <c r="Z329" s="70">
        <v>0.43882897373634988</v>
      </c>
      <c r="AA329" s="70">
        <v>3.053615981436808E-2</v>
      </c>
      <c r="AB329">
        <v>0.79108584749409483</v>
      </c>
    </row>
    <row r="332" spans="2:28" x14ac:dyDescent="0.25">
      <c r="B332" s="100" t="s">
        <v>183</v>
      </c>
    </row>
    <row r="333" spans="2:28" x14ac:dyDescent="0.25">
      <c r="B333" t="s">
        <v>156</v>
      </c>
      <c r="C333" t="s">
        <v>184</v>
      </c>
    </row>
    <row r="334" spans="2:28" x14ac:dyDescent="0.25">
      <c r="B334" s="95">
        <v>1</v>
      </c>
      <c r="C334" s="95" t="str">
        <f>AE305</f>
        <v>4,1,5,2,3,4</v>
      </c>
      <c r="D334" s="95">
        <f>B5+F2+C6+D3+E4</f>
        <v>704</v>
      </c>
    </row>
    <row r="335" spans="2:28" x14ac:dyDescent="0.25">
      <c r="B335" s="70">
        <v>2</v>
      </c>
      <c r="C335" s="96" t="str">
        <f>AE306</f>
        <v>5,3,2,4,1,5</v>
      </c>
      <c r="D335" s="96">
        <f>D6+C4+E3+B5+F2</f>
        <v>1016</v>
      </c>
    </row>
    <row r="336" spans="2:28" x14ac:dyDescent="0.25">
      <c r="B336" s="70">
        <v>3</v>
      </c>
      <c r="C336" s="96" t="str">
        <f>AE307</f>
        <v>3,2,4,5,1,3</v>
      </c>
      <c r="D336" s="96">
        <f>C4+E3+F5+B6+D2</f>
        <v>962</v>
      </c>
    </row>
    <row r="337" spans="1:27" x14ac:dyDescent="0.25">
      <c r="B337" s="70">
        <v>4</v>
      </c>
      <c r="C337" s="96" t="str">
        <f>AE308</f>
        <v>2,3,1,4,5,2</v>
      </c>
      <c r="D337" s="96">
        <f>D3+B4+E2+F5+C6</f>
        <v>946</v>
      </c>
    </row>
    <row r="338" spans="1:27" x14ac:dyDescent="0.25">
      <c r="B338" s="70">
        <v>5</v>
      </c>
      <c r="C338" s="96" t="str">
        <f>AE309</f>
        <v>1,2,3,4,5,1</v>
      </c>
      <c r="D338" s="96">
        <f>C2+D3+E4+F5+B6</f>
        <v>789</v>
      </c>
    </row>
    <row r="340" spans="1:27" x14ac:dyDescent="0.25">
      <c r="B340" s="100" t="s">
        <v>145</v>
      </c>
    </row>
    <row r="341" spans="1:27" x14ac:dyDescent="0.25">
      <c r="L341" s="94" t="s">
        <v>4</v>
      </c>
      <c r="M341" s="94" t="s">
        <v>235</v>
      </c>
      <c r="N341" s="94" t="s">
        <v>163</v>
      </c>
      <c r="O341" s="94" t="s">
        <v>150</v>
      </c>
    </row>
    <row r="342" spans="1:27" x14ac:dyDescent="0.25">
      <c r="L342" s="107" t="s">
        <v>152</v>
      </c>
      <c r="M342" s="70">
        <f>1/D335</f>
        <v>9.8425196850393699E-4</v>
      </c>
      <c r="N342" s="107">
        <f>SUM(M342:M344)</f>
        <v>3.2911801309454076E-3</v>
      </c>
      <c r="O342" s="107">
        <f>B346+N342</f>
        <v>1.3539206955679416E-2</v>
      </c>
    </row>
    <row r="343" spans="1:27" x14ac:dyDescent="0.25">
      <c r="L343" s="107"/>
      <c r="M343" s="70">
        <f>1/D336</f>
        <v>1.0395010395010396E-3</v>
      </c>
      <c r="N343" s="107"/>
      <c r="O343" s="107"/>
    </row>
    <row r="344" spans="1:27" x14ac:dyDescent="0.25">
      <c r="L344" s="70"/>
      <c r="M344" s="70">
        <f>1/D338</f>
        <v>1.2674271229404308E-3</v>
      </c>
      <c r="N344" s="70"/>
      <c r="O344" s="70"/>
      <c r="X344" s="207" t="s">
        <v>497</v>
      </c>
    </row>
    <row r="345" spans="1:27" x14ac:dyDescent="0.25">
      <c r="A345" s="102" t="s">
        <v>234</v>
      </c>
      <c r="B345" t="s">
        <v>152</v>
      </c>
      <c r="C345" t="s">
        <v>185</v>
      </c>
      <c r="D345" t="s">
        <v>186</v>
      </c>
      <c r="E345" t="s">
        <v>187</v>
      </c>
      <c r="F345" t="s">
        <v>153</v>
      </c>
      <c r="G345" t="s">
        <v>188</v>
      </c>
      <c r="H345" t="s">
        <v>189</v>
      </c>
      <c r="I345" t="s">
        <v>190</v>
      </c>
      <c r="J345" t="s">
        <v>191</v>
      </c>
      <c r="K345" t="s">
        <v>192</v>
      </c>
      <c r="L345" s="107" t="s">
        <v>185</v>
      </c>
      <c r="M345" s="96">
        <f>1/D334</f>
        <v>1.4204545454545455E-3</v>
      </c>
      <c r="N345" s="107">
        <f>SUM(M345:M346)</f>
        <v>2.4047065139584825E-3</v>
      </c>
      <c r="O345" s="107">
        <f>C346+N345</f>
        <v>1.0625425893484452E-2</v>
      </c>
      <c r="X345" s="207" t="s">
        <v>498</v>
      </c>
    </row>
    <row r="346" spans="1:27" x14ac:dyDescent="0.25">
      <c r="B346">
        <f>(1-$C$14)*S281</f>
        <v>1.0248026824734007E-2</v>
      </c>
      <c r="C346">
        <f>(1-$C$14)*T281</f>
        <v>8.2207193795259693E-3</v>
      </c>
      <c r="D346">
        <f>(1-$C$14)*U281</f>
        <v>9.6623058751544415E-3</v>
      </c>
      <c r="E346">
        <f>(1-$C$14)*V281</f>
        <v>7.6219938209064033E-3</v>
      </c>
      <c r="F346">
        <f>(1-$C$14)*T282</f>
        <v>8.0395804558989654E-3</v>
      </c>
      <c r="G346">
        <f>(1-$C$14)*U282</f>
        <v>7.8893200542543684E-3</v>
      </c>
      <c r="H346">
        <f>(1-$C$14)*V282</f>
        <v>9.6071899018783605E-3</v>
      </c>
      <c r="I346">
        <f>(1-$C$14)*U283</f>
        <v>9.6323026600231513E-3</v>
      </c>
      <c r="J346">
        <f>(1-$C$14)*V283</f>
        <v>9.7055487332494382E-3</v>
      </c>
      <c r="K346">
        <f>(1-$C$14)*V284</f>
        <v>8.6033217886055113E-3</v>
      </c>
      <c r="L346" s="107"/>
      <c r="M346" s="96">
        <f>1/D335</f>
        <v>9.8425196850393699E-4</v>
      </c>
      <c r="N346" s="107"/>
      <c r="O346" s="107"/>
    </row>
    <row r="347" spans="1:27" x14ac:dyDescent="0.25">
      <c r="B347" s="104"/>
      <c r="C347" s="101"/>
      <c r="D347" s="104"/>
      <c r="E347" s="104"/>
      <c r="L347" s="107" t="s">
        <v>186</v>
      </c>
      <c r="M347" s="96">
        <f>1/D334</f>
        <v>1.4204545454545455E-3</v>
      </c>
      <c r="N347" s="107">
        <f>SUM(M347:M349)</f>
        <v>3.7449641208262665E-3</v>
      </c>
      <c r="O347" s="107">
        <f>D346+N347</f>
        <v>1.3407269995980707E-2</v>
      </c>
      <c r="R347" t="s">
        <v>151</v>
      </c>
    </row>
    <row r="348" spans="1:27" x14ac:dyDescent="0.25">
      <c r="B348" s="104"/>
      <c r="C348" s="101"/>
      <c r="D348" s="104"/>
      <c r="E348" s="104"/>
      <c r="L348" s="107"/>
      <c r="M348" s="96">
        <f>1/D337</f>
        <v>1.0570824524312897E-3</v>
      </c>
      <c r="N348" s="107"/>
      <c r="O348" s="107"/>
      <c r="Q348" s="54"/>
      <c r="R348" s="54">
        <v>1</v>
      </c>
      <c r="S348" s="54">
        <v>2</v>
      </c>
      <c r="T348" s="54">
        <v>3</v>
      </c>
      <c r="U348" s="54">
        <v>4</v>
      </c>
      <c r="V348" s="54">
        <v>5</v>
      </c>
      <c r="X348" s="70">
        <v>1</v>
      </c>
      <c r="Y348" s="96" t="str">
        <f>AD305</f>
        <v>4,1,5,2,3</v>
      </c>
      <c r="Z348" s="95">
        <f>D334</f>
        <v>704</v>
      </c>
      <c r="AA348">
        <f>U350+R352+V349+T353</f>
        <v>4.4829052310172764E-2</v>
      </c>
    </row>
    <row r="349" spans="1:27" x14ac:dyDescent="0.25">
      <c r="B349" s="104"/>
      <c r="C349" s="101"/>
      <c r="D349" s="104"/>
      <c r="E349" s="104"/>
      <c r="L349" s="107"/>
      <c r="M349" s="96">
        <f>1/D338</f>
        <v>1.2674271229404308E-3</v>
      </c>
      <c r="N349" s="107"/>
      <c r="O349" s="107"/>
      <c r="Q349" s="54">
        <v>1</v>
      </c>
      <c r="R349" s="54">
        <v>0</v>
      </c>
      <c r="S349" s="54">
        <f>O342</f>
        <v>1.3539206955679416E-2</v>
      </c>
      <c r="T349" s="54">
        <f>O345</f>
        <v>1.0625425893484452E-2</v>
      </c>
      <c r="U349" s="54">
        <f>O347</f>
        <v>1.3407269995980707E-2</v>
      </c>
      <c r="V349" s="54">
        <f>O350</f>
        <v>8.661494860407442E-3</v>
      </c>
      <c r="X349" s="70">
        <v>2</v>
      </c>
      <c r="Y349" s="96" t="str">
        <f>AD306</f>
        <v>5,3,2,4,1</v>
      </c>
      <c r="Z349" s="96">
        <f>D335</f>
        <v>1016</v>
      </c>
      <c r="AA349">
        <f>T349+U351+V352+S353</f>
        <v>4.3590410125362966E-2</v>
      </c>
    </row>
    <row r="350" spans="1:27" x14ac:dyDescent="0.25">
      <c r="B350" s="125"/>
      <c r="C350" s="101"/>
      <c r="D350" s="101"/>
      <c r="E350" s="101"/>
      <c r="L350" s="107" t="s">
        <v>187</v>
      </c>
      <c r="M350" s="96">
        <f>1/D336</f>
        <v>1.0395010395010396E-3</v>
      </c>
      <c r="N350" s="108">
        <f>SUM(M350:M350)</f>
        <v>1.0395010395010396E-3</v>
      </c>
      <c r="O350" s="107">
        <f>E346+N350</f>
        <v>8.661494860407442E-3</v>
      </c>
      <c r="Q350" s="54">
        <v>2</v>
      </c>
      <c r="R350" s="54">
        <f>O342</f>
        <v>1.3539206955679416E-2</v>
      </c>
      <c r="S350" s="54">
        <v>0</v>
      </c>
      <c r="T350" s="54">
        <f>O351</f>
        <v>1.0346508618340435E-2</v>
      </c>
      <c r="U350" s="54">
        <f>O353</f>
        <v>9.3097745997089143E-3</v>
      </c>
      <c r="V350" s="54">
        <f>O354</f>
        <v>1.1648524322813587E-2</v>
      </c>
      <c r="X350" s="70">
        <v>3</v>
      </c>
      <c r="Y350" s="96" t="str">
        <f>AD307</f>
        <v>3,2,4,5,1</v>
      </c>
      <c r="Z350" s="96">
        <f>D336</f>
        <v>962</v>
      </c>
      <c r="AA350">
        <f>S352+R350+V349+T353</f>
        <v>4.4960989269871472E-2</v>
      </c>
    </row>
    <row r="351" spans="1:27" x14ac:dyDescent="0.25">
      <c r="B351" s="104"/>
      <c r="C351" s="101"/>
      <c r="D351" s="106"/>
      <c r="E351" s="104"/>
      <c r="L351" s="107" t="s">
        <v>153</v>
      </c>
      <c r="M351" s="96">
        <f>1/D336</f>
        <v>1.0395010395010396E-3</v>
      </c>
      <c r="N351" s="108">
        <f>SUM(M351:M352)</f>
        <v>2.3069281624414706E-3</v>
      </c>
      <c r="O351" s="107">
        <f>F346+N351</f>
        <v>1.0346508618340435E-2</v>
      </c>
      <c r="Q351" s="54">
        <v>3</v>
      </c>
      <c r="R351" s="54">
        <f>O345</f>
        <v>1.0625425893484452E-2</v>
      </c>
      <c r="S351" s="54">
        <f>O351</f>
        <v>1.0346508618340435E-2</v>
      </c>
      <c r="T351" s="54">
        <v>0</v>
      </c>
      <c r="U351" s="54">
        <f>O356</f>
        <v>1.172888615195548E-2</v>
      </c>
      <c r="V351" s="54">
        <f>O358</f>
        <v>1.3450512854075704E-2</v>
      </c>
      <c r="X351" s="70">
        <v>4</v>
      </c>
      <c r="Y351" s="96" t="str">
        <f>AD308</f>
        <v>2,3,1,4,5</v>
      </c>
      <c r="Z351" s="96">
        <f>D337</f>
        <v>946</v>
      </c>
      <c r="AA351">
        <f>R353+U349+S352+T350</f>
        <v>4.1725048074437499E-2</v>
      </c>
    </row>
    <row r="352" spans="1:27" x14ac:dyDescent="0.25">
      <c r="B352" s="104"/>
      <c r="C352" s="101"/>
      <c r="D352" s="106"/>
      <c r="E352" s="104"/>
      <c r="L352" s="70"/>
      <c r="M352" s="96">
        <f>1/D338</f>
        <v>1.2674271229404308E-3</v>
      </c>
      <c r="N352" s="70"/>
      <c r="O352" s="70"/>
      <c r="Q352" s="54">
        <v>4</v>
      </c>
      <c r="R352" s="54">
        <f>O347</f>
        <v>1.3407269995980707E-2</v>
      </c>
      <c r="S352" s="54">
        <f>O353</f>
        <v>9.3097745997089143E-3</v>
      </c>
      <c r="T352" s="54">
        <f>O356</f>
        <v>1.172888615195548E-2</v>
      </c>
      <c r="U352" s="54">
        <v>0</v>
      </c>
      <c r="V352" s="54">
        <f>O361</f>
        <v>9.5875737571094483E-3</v>
      </c>
      <c r="X352" s="70">
        <v>5</v>
      </c>
      <c r="Y352" s="96" t="str">
        <f>AD309</f>
        <v>1,2,3,4,5</v>
      </c>
      <c r="Z352" s="95">
        <f>D338</f>
        <v>789</v>
      </c>
      <c r="AA352">
        <f>R351+U349+V352+S353</f>
        <v>4.5268793969388196E-2</v>
      </c>
    </row>
    <row r="353" spans="2:22" x14ac:dyDescent="0.25">
      <c r="B353" s="104"/>
      <c r="C353" s="101"/>
      <c r="D353" s="106"/>
      <c r="E353" s="104"/>
      <c r="L353" s="107" t="s">
        <v>188</v>
      </c>
      <c r="M353" s="96">
        <f>1/D334</f>
        <v>1.4204545454545455E-3</v>
      </c>
      <c r="N353" s="108">
        <f>SUM(M353:M353)</f>
        <v>1.4204545454545455E-3</v>
      </c>
      <c r="O353" s="107">
        <f>G346+N353</f>
        <v>9.3097745997089143E-3</v>
      </c>
      <c r="Q353" s="54">
        <v>5</v>
      </c>
      <c r="R353" s="54">
        <f>O350</f>
        <v>8.661494860407442E-3</v>
      </c>
      <c r="S353" s="54">
        <f>O354</f>
        <v>1.1648524322813587E-2</v>
      </c>
      <c r="T353" s="54">
        <f>O358</f>
        <v>1.3450512854075704E-2</v>
      </c>
      <c r="U353" s="54">
        <f>O361</f>
        <v>9.5875737571094483E-3</v>
      </c>
      <c r="V353" s="54">
        <v>0</v>
      </c>
    </row>
    <row r="354" spans="2:22" x14ac:dyDescent="0.25">
      <c r="B354" s="104"/>
      <c r="C354" s="101"/>
      <c r="D354" s="106"/>
      <c r="E354" s="104"/>
      <c r="L354" s="107" t="s">
        <v>189</v>
      </c>
      <c r="M354" s="96">
        <f>1/D335</f>
        <v>9.8425196850393699E-4</v>
      </c>
      <c r="N354" s="108">
        <f>SUM(M354:M355)</f>
        <v>2.0413344209352265E-3</v>
      </c>
      <c r="O354" s="107">
        <f>H346+N354</f>
        <v>1.1648524322813587E-2</v>
      </c>
    </row>
    <row r="355" spans="2:22" x14ac:dyDescent="0.25">
      <c r="B355" s="104"/>
      <c r="C355" s="101"/>
      <c r="D355" s="106"/>
      <c r="E355" s="106"/>
      <c r="L355" s="107"/>
      <c r="M355" s="96">
        <f>1/D337</f>
        <v>1.0570824524312897E-3</v>
      </c>
      <c r="N355" s="108"/>
      <c r="O355" s="107"/>
    </row>
    <row r="356" spans="2:22" x14ac:dyDescent="0.25">
      <c r="B356" s="102"/>
      <c r="C356" s="102"/>
      <c r="D356" s="102"/>
      <c r="E356" s="102"/>
      <c r="L356" s="107" t="s">
        <v>190</v>
      </c>
      <c r="M356" s="96">
        <f>1/D336</f>
        <v>1.0395010395010396E-3</v>
      </c>
      <c r="N356" s="107">
        <f>SUM(M356:M357)</f>
        <v>2.096583491932329E-3</v>
      </c>
      <c r="O356" s="107">
        <f>I346+N356</f>
        <v>1.172888615195548E-2</v>
      </c>
    </row>
    <row r="357" spans="2:22" x14ac:dyDescent="0.25">
      <c r="B357" s="125"/>
      <c r="C357" s="101"/>
      <c r="D357" s="104"/>
      <c r="E357" s="104"/>
      <c r="L357" s="107"/>
      <c r="M357" s="96">
        <f>1/D337</f>
        <v>1.0570824524312897E-3</v>
      </c>
      <c r="N357" s="107"/>
      <c r="O357" s="107"/>
    </row>
    <row r="358" spans="2:22" x14ac:dyDescent="0.25">
      <c r="B358" s="125"/>
      <c r="C358" s="101"/>
      <c r="D358" s="104"/>
      <c r="E358" s="104"/>
      <c r="L358" s="107" t="s">
        <v>191</v>
      </c>
      <c r="M358" s="96">
        <f>1/D334</f>
        <v>1.4204545454545455E-3</v>
      </c>
      <c r="N358" s="107">
        <f>SUM(M358:M360)</f>
        <v>3.7449641208262665E-3</v>
      </c>
      <c r="O358" s="107">
        <f>J346+N358</f>
        <v>1.3450512854075704E-2</v>
      </c>
    </row>
    <row r="359" spans="2:22" x14ac:dyDescent="0.25">
      <c r="B359" s="125"/>
      <c r="C359" s="101"/>
      <c r="D359" s="104"/>
      <c r="E359" s="104"/>
      <c r="L359" s="107"/>
      <c r="M359" s="96">
        <f>1/D337</f>
        <v>1.0570824524312897E-3</v>
      </c>
      <c r="N359" s="107"/>
      <c r="O359" s="107"/>
    </row>
    <row r="360" spans="2:22" x14ac:dyDescent="0.25">
      <c r="B360" s="125"/>
      <c r="C360" s="101"/>
      <c r="D360" s="104"/>
      <c r="E360" s="104"/>
      <c r="L360" s="70"/>
      <c r="M360" s="96">
        <f>1/D338</f>
        <v>1.2674271229404308E-3</v>
      </c>
      <c r="N360" s="70"/>
      <c r="O360" s="70"/>
    </row>
    <row r="361" spans="2:22" x14ac:dyDescent="0.25">
      <c r="B361" s="125"/>
      <c r="C361" s="101"/>
      <c r="D361" s="104"/>
      <c r="E361" s="104"/>
      <c r="L361" s="107" t="s">
        <v>192</v>
      </c>
      <c r="M361" s="96">
        <f>1/D335</f>
        <v>9.8425196850393699E-4</v>
      </c>
      <c r="N361" s="107">
        <f>SUM(M361)</f>
        <v>9.8425196850393699E-4</v>
      </c>
      <c r="O361" s="107">
        <f>K346+N361</f>
        <v>9.5875737571094483E-3</v>
      </c>
    </row>
    <row r="362" spans="2:22" x14ac:dyDescent="0.25">
      <c r="B362" s="104"/>
      <c r="D362" s="101"/>
      <c r="E362" s="104"/>
      <c r="M362" s="11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22"/>
  <sheetViews>
    <sheetView topLeftCell="A328" zoomScale="85" zoomScaleNormal="85" workbookViewId="0">
      <selection activeCell="P339" sqref="P339"/>
    </sheetView>
  </sheetViews>
  <sheetFormatPr defaultRowHeight="15" x14ac:dyDescent="0.25"/>
  <cols>
    <col min="1" max="1" width="5.140625" customWidth="1"/>
    <col min="2" max="2" width="11" customWidth="1"/>
    <col min="3" max="3" width="20.7109375" customWidth="1"/>
    <col min="4" max="4" width="13.28515625" customWidth="1"/>
    <col min="5" max="5" width="12" customWidth="1"/>
    <col min="9" max="9" width="8.42578125" customWidth="1"/>
    <col min="10" max="10" width="10.7109375" customWidth="1"/>
    <col min="11" max="11" width="9.7109375" customWidth="1"/>
    <col min="16" max="16" width="9.140625" customWidth="1"/>
    <col min="37" max="37" width="12.28515625" bestFit="1" customWidth="1"/>
    <col min="41" max="41" width="10.140625" customWidth="1"/>
  </cols>
  <sheetData>
    <row r="2" spans="1:28" x14ac:dyDescent="0.25">
      <c r="B2" s="2">
        <v>1</v>
      </c>
      <c r="C2" s="2">
        <v>2</v>
      </c>
      <c r="D2" s="2">
        <v>3</v>
      </c>
      <c r="E2" s="2">
        <v>4</v>
      </c>
      <c r="F2" s="2">
        <v>5</v>
      </c>
      <c r="G2" s="88"/>
      <c r="H2" s="94" t="s">
        <v>9</v>
      </c>
      <c r="I2" s="94"/>
      <c r="J2" s="94" t="s">
        <v>10</v>
      </c>
      <c r="K2" s="94"/>
      <c r="L2" s="94" t="s">
        <v>11</v>
      </c>
      <c r="M2" s="94"/>
      <c r="N2" s="94" t="s">
        <v>12</v>
      </c>
      <c r="O2" s="94"/>
      <c r="P2" s="94" t="s">
        <v>13</v>
      </c>
      <c r="Q2" s="70"/>
      <c r="R2" s="94" t="s">
        <v>14</v>
      </c>
      <c r="S2" s="94"/>
      <c r="T2" s="94" t="s">
        <v>15</v>
      </c>
      <c r="U2" s="94"/>
      <c r="V2" s="94" t="s">
        <v>16</v>
      </c>
      <c r="W2" s="94"/>
      <c r="X2" s="94" t="s">
        <v>17</v>
      </c>
      <c r="Y2" s="94"/>
      <c r="Z2" s="94" t="s">
        <v>18</v>
      </c>
      <c r="AA2" s="70"/>
    </row>
    <row r="3" spans="1:28" x14ac:dyDescent="0.25">
      <c r="A3" s="49">
        <v>1</v>
      </c>
      <c r="B3" s="4">
        <v>0</v>
      </c>
      <c r="C3" s="4">
        <v>132</v>
      </c>
      <c r="D3" s="4">
        <v>217</v>
      </c>
      <c r="E3" s="4">
        <v>164</v>
      </c>
      <c r="F3" s="4">
        <v>58</v>
      </c>
      <c r="G3" s="89"/>
      <c r="H3" s="137">
        <v>2</v>
      </c>
      <c r="I3" s="137">
        <f>C4</f>
        <v>0</v>
      </c>
      <c r="J3" s="137">
        <v>1</v>
      </c>
      <c r="K3" s="137">
        <f>B3</f>
        <v>0</v>
      </c>
      <c r="L3" s="137">
        <v>2</v>
      </c>
      <c r="M3" s="137">
        <f>C4</f>
        <v>0</v>
      </c>
      <c r="N3" s="70">
        <v>4</v>
      </c>
      <c r="O3" s="137">
        <f>E6</f>
        <v>0</v>
      </c>
      <c r="P3" s="70">
        <v>2</v>
      </c>
      <c r="Q3" s="137">
        <f>C4</f>
        <v>0</v>
      </c>
      <c r="R3" s="137">
        <v>1</v>
      </c>
      <c r="S3" s="70">
        <f>B3</f>
        <v>0</v>
      </c>
      <c r="T3" s="137">
        <v>5</v>
      </c>
      <c r="U3" s="70">
        <f>F7</f>
        <v>0</v>
      </c>
      <c r="V3" s="137">
        <v>1</v>
      </c>
      <c r="W3" s="70">
        <f>B3</f>
        <v>0</v>
      </c>
      <c r="X3" s="137">
        <v>2</v>
      </c>
      <c r="Y3" s="70">
        <f>C4</f>
        <v>0</v>
      </c>
      <c r="Z3" s="137">
        <v>1</v>
      </c>
      <c r="AA3" s="70">
        <f>B3</f>
        <v>0</v>
      </c>
    </row>
    <row r="4" spans="1:28" x14ac:dyDescent="0.25">
      <c r="A4" s="49">
        <v>2</v>
      </c>
      <c r="B4" s="91">
        <v>132</v>
      </c>
      <c r="C4" s="91">
        <v>0</v>
      </c>
      <c r="D4" s="91">
        <v>290</v>
      </c>
      <c r="E4" s="91">
        <v>201</v>
      </c>
      <c r="F4" s="91">
        <v>79</v>
      </c>
      <c r="G4" s="89"/>
      <c r="H4" s="137">
        <v>4</v>
      </c>
      <c r="I4" s="137">
        <f>E4</f>
        <v>201</v>
      </c>
      <c r="J4" s="137">
        <v>5</v>
      </c>
      <c r="K4" s="137">
        <f>F3</f>
        <v>58</v>
      </c>
      <c r="L4" s="137">
        <v>5</v>
      </c>
      <c r="M4" s="137">
        <f>F4</f>
        <v>79</v>
      </c>
      <c r="N4" s="70">
        <v>1</v>
      </c>
      <c r="O4" s="137">
        <f>B6</f>
        <v>164</v>
      </c>
      <c r="P4" s="70">
        <v>5</v>
      </c>
      <c r="Q4" s="137">
        <f>F4</f>
        <v>79</v>
      </c>
      <c r="R4" s="137">
        <v>2</v>
      </c>
      <c r="S4" s="70">
        <f>C3</f>
        <v>132</v>
      </c>
      <c r="T4" s="137">
        <v>3</v>
      </c>
      <c r="U4" s="70">
        <f>D7</f>
        <v>303</v>
      </c>
      <c r="V4" s="137">
        <v>5</v>
      </c>
      <c r="W4" s="70">
        <f>F3</f>
        <v>58</v>
      </c>
      <c r="X4" s="137">
        <v>1</v>
      </c>
      <c r="Y4" s="70">
        <f>B4</f>
        <v>132</v>
      </c>
      <c r="Z4" s="137">
        <v>2</v>
      </c>
      <c r="AA4" s="70">
        <f>C3</f>
        <v>132</v>
      </c>
    </row>
    <row r="5" spans="1:28" x14ac:dyDescent="0.25">
      <c r="A5" s="49">
        <v>3</v>
      </c>
      <c r="B5" s="42">
        <v>217</v>
      </c>
      <c r="C5" s="42">
        <v>290</v>
      </c>
      <c r="D5" s="42">
        <v>0</v>
      </c>
      <c r="E5" s="42">
        <v>113</v>
      </c>
      <c r="F5" s="42">
        <v>303</v>
      </c>
      <c r="G5" s="89"/>
      <c r="H5" s="137">
        <v>5</v>
      </c>
      <c r="I5" s="137">
        <f>F6</f>
        <v>196</v>
      </c>
      <c r="J5" s="137">
        <v>3</v>
      </c>
      <c r="K5" s="137">
        <f>D7</f>
        <v>303</v>
      </c>
      <c r="L5" s="137">
        <v>1</v>
      </c>
      <c r="M5" s="137">
        <f>B7</f>
        <v>58</v>
      </c>
      <c r="N5" s="70">
        <v>3</v>
      </c>
      <c r="O5" s="137">
        <f>D3</f>
        <v>217</v>
      </c>
      <c r="P5" s="70">
        <v>3</v>
      </c>
      <c r="Q5" s="137">
        <f>D7</f>
        <v>303</v>
      </c>
      <c r="R5" s="137">
        <v>4</v>
      </c>
      <c r="S5" s="70">
        <f>E4</f>
        <v>201</v>
      </c>
      <c r="T5" s="137">
        <v>4</v>
      </c>
      <c r="U5" s="70">
        <f>E5</f>
        <v>113</v>
      </c>
      <c r="V5" s="137">
        <v>4</v>
      </c>
      <c r="W5" s="70">
        <f>E7</f>
        <v>196</v>
      </c>
      <c r="X5" s="137">
        <v>5</v>
      </c>
      <c r="Y5" s="70">
        <f>F3</f>
        <v>58</v>
      </c>
      <c r="Z5" s="137">
        <v>3</v>
      </c>
      <c r="AA5" s="70">
        <f>D4</f>
        <v>290</v>
      </c>
    </row>
    <row r="6" spans="1:28" x14ac:dyDescent="0.25">
      <c r="A6" s="49">
        <v>4</v>
      </c>
      <c r="B6" s="91">
        <v>164</v>
      </c>
      <c r="C6" s="91">
        <v>201</v>
      </c>
      <c r="D6" s="91">
        <v>113</v>
      </c>
      <c r="E6" s="91">
        <v>0</v>
      </c>
      <c r="F6" s="91">
        <v>196</v>
      </c>
      <c r="G6" s="89"/>
      <c r="H6" s="137">
        <v>1</v>
      </c>
      <c r="I6" s="137">
        <f>B7</f>
        <v>58</v>
      </c>
      <c r="J6" s="137">
        <v>4</v>
      </c>
      <c r="K6" s="137">
        <f>E5</f>
        <v>113</v>
      </c>
      <c r="L6" s="137">
        <v>3</v>
      </c>
      <c r="M6" s="137">
        <f>D3</f>
        <v>217</v>
      </c>
      <c r="N6" s="70">
        <v>5</v>
      </c>
      <c r="O6" s="137">
        <f>F5</f>
        <v>303</v>
      </c>
      <c r="P6" s="70">
        <v>1</v>
      </c>
      <c r="Q6" s="137">
        <f>B5</f>
        <v>217</v>
      </c>
      <c r="R6" s="137">
        <v>5</v>
      </c>
      <c r="S6" s="70">
        <f>F6</f>
        <v>196</v>
      </c>
      <c r="T6" s="137">
        <v>2</v>
      </c>
      <c r="U6" s="70">
        <f>C6</f>
        <v>201</v>
      </c>
      <c r="V6" s="137">
        <v>2</v>
      </c>
      <c r="W6" s="70">
        <f>C6</f>
        <v>201</v>
      </c>
      <c r="X6" s="137">
        <v>3</v>
      </c>
      <c r="Y6" s="70">
        <f>D7</f>
        <v>303</v>
      </c>
      <c r="Z6" s="137">
        <v>5</v>
      </c>
      <c r="AA6" s="70">
        <f>F5</f>
        <v>303</v>
      </c>
    </row>
    <row r="7" spans="1:28" x14ac:dyDescent="0.25">
      <c r="A7" s="49">
        <v>5</v>
      </c>
      <c r="B7" s="42">
        <v>58</v>
      </c>
      <c r="C7" s="42">
        <v>79</v>
      </c>
      <c r="D7" s="42">
        <v>303</v>
      </c>
      <c r="E7" s="42">
        <v>196</v>
      </c>
      <c r="F7" s="42">
        <v>0</v>
      </c>
      <c r="G7" s="89"/>
      <c r="H7" s="137">
        <v>3</v>
      </c>
      <c r="I7" s="137">
        <f>D3</f>
        <v>217</v>
      </c>
      <c r="J7" s="137">
        <v>2</v>
      </c>
      <c r="K7" s="137">
        <f>C6</f>
        <v>201</v>
      </c>
      <c r="L7" s="137">
        <v>4</v>
      </c>
      <c r="M7" s="137">
        <f>E5</f>
        <v>113</v>
      </c>
      <c r="N7" s="70">
        <v>2</v>
      </c>
      <c r="O7" s="137">
        <f>C7</f>
        <v>79</v>
      </c>
      <c r="P7" s="70">
        <v>4</v>
      </c>
      <c r="Q7" s="137">
        <f>E3</f>
        <v>164</v>
      </c>
      <c r="R7" s="137">
        <v>3</v>
      </c>
      <c r="S7" s="137">
        <f>D7</f>
        <v>303</v>
      </c>
      <c r="T7" s="137">
        <v>1</v>
      </c>
      <c r="U7" s="70">
        <f>B4</f>
        <v>132</v>
      </c>
      <c r="V7" s="137">
        <v>3</v>
      </c>
      <c r="W7" s="70">
        <f>D4</f>
        <v>290</v>
      </c>
      <c r="X7" s="137">
        <v>4</v>
      </c>
      <c r="Y7" s="70">
        <f>E5</f>
        <v>113</v>
      </c>
      <c r="Z7" s="137">
        <v>4</v>
      </c>
      <c r="AA7" s="70">
        <f>E7</f>
        <v>196</v>
      </c>
    </row>
    <row r="8" spans="1:28" x14ac:dyDescent="0.25">
      <c r="A8" s="90"/>
      <c r="B8" s="89"/>
      <c r="C8" s="89"/>
      <c r="D8" s="89"/>
      <c r="E8" s="89"/>
      <c r="F8" s="89"/>
      <c r="G8" s="89"/>
      <c r="H8" s="137">
        <v>2</v>
      </c>
      <c r="I8" s="70">
        <f>C5</f>
        <v>290</v>
      </c>
      <c r="J8" s="137">
        <v>1</v>
      </c>
      <c r="K8" s="70">
        <f>B4</f>
        <v>132</v>
      </c>
      <c r="L8" s="137">
        <v>2</v>
      </c>
      <c r="M8" s="70">
        <f>C6</f>
        <v>201</v>
      </c>
      <c r="N8" s="70">
        <v>4</v>
      </c>
      <c r="O8" s="70">
        <f>E4</f>
        <v>201</v>
      </c>
      <c r="P8" s="70">
        <v>2</v>
      </c>
      <c r="Q8" s="70">
        <f>C6</f>
        <v>201</v>
      </c>
      <c r="R8" s="137">
        <v>1</v>
      </c>
      <c r="S8" s="70">
        <f>B5</f>
        <v>217</v>
      </c>
      <c r="T8" s="137">
        <v>5</v>
      </c>
      <c r="U8" s="70">
        <f>F3</f>
        <v>58</v>
      </c>
      <c r="V8" s="137">
        <v>1</v>
      </c>
      <c r="W8" s="70">
        <f>B5</f>
        <v>217</v>
      </c>
      <c r="X8" s="137">
        <v>2</v>
      </c>
      <c r="Y8" s="70">
        <f>C6</f>
        <v>201</v>
      </c>
      <c r="Z8" s="137">
        <v>1</v>
      </c>
      <c r="AA8" s="70">
        <f>B6</f>
        <v>164</v>
      </c>
    </row>
    <row r="9" spans="1:28" x14ac:dyDescent="0.25">
      <c r="A9" s="90"/>
      <c r="B9" s="89"/>
      <c r="C9" s="89"/>
      <c r="D9" s="89"/>
      <c r="E9" s="89"/>
      <c r="F9" s="89"/>
      <c r="G9" s="89"/>
      <c r="H9" s="139"/>
      <c r="I9" s="139">
        <f>SUM(I3:I8)</f>
        <v>962</v>
      </c>
      <c r="J9" s="139"/>
      <c r="K9" s="139">
        <f>SUM(K3:K8)</f>
        <v>807</v>
      </c>
      <c r="L9" s="139"/>
      <c r="M9" s="139">
        <f>SUM(M3:M8)</f>
        <v>668</v>
      </c>
      <c r="N9" s="139"/>
      <c r="O9" s="139">
        <f>SUM(O3:O8)</f>
        <v>964</v>
      </c>
      <c r="P9" s="139"/>
      <c r="Q9" s="139">
        <f>SUM(Q3:Q8)</f>
        <v>964</v>
      </c>
      <c r="R9" s="139"/>
      <c r="S9" s="139">
        <f>SUM(S3:S8)</f>
        <v>1049</v>
      </c>
      <c r="T9" s="95"/>
      <c r="U9" s="139">
        <f>SUM(U3:U8)</f>
        <v>807</v>
      </c>
      <c r="V9" s="95"/>
      <c r="W9" s="139">
        <f>SUM(W3:W8)</f>
        <v>962</v>
      </c>
      <c r="X9" s="95"/>
      <c r="Y9" s="139">
        <f>SUM(Y3:Y8)</f>
        <v>807</v>
      </c>
      <c r="Z9" s="95"/>
      <c r="AA9" s="139">
        <f>SUM(AA3:AA8)</f>
        <v>1085</v>
      </c>
      <c r="AB9">
        <f>MIN(I9:AA9)</f>
        <v>668</v>
      </c>
    </row>
    <row r="10" spans="1:28" x14ac:dyDescent="0.25">
      <c r="B10" s="92" t="s">
        <v>193</v>
      </c>
      <c r="C10" s="89"/>
      <c r="G10" s="89"/>
      <c r="H10" s="214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6"/>
    </row>
    <row r="11" spans="1:28" ht="21" x14ac:dyDescent="0.35">
      <c r="A11" s="89"/>
      <c r="C11" s="97"/>
      <c r="G11" s="89"/>
      <c r="H11" s="70" t="s">
        <v>25</v>
      </c>
      <c r="I11" s="70"/>
      <c r="J11" s="70" t="s">
        <v>26</v>
      </c>
      <c r="K11" s="70"/>
      <c r="L11" s="70" t="s">
        <v>27</v>
      </c>
      <c r="M11" s="70"/>
      <c r="N11" s="70" t="s">
        <v>28</v>
      </c>
      <c r="O11" s="70"/>
      <c r="P11" s="70" t="s">
        <v>39</v>
      </c>
      <c r="Q11" s="70"/>
      <c r="R11" s="70" t="s">
        <v>40</v>
      </c>
      <c r="S11" s="70"/>
      <c r="T11" s="70" t="s">
        <v>41</v>
      </c>
      <c r="U11" s="70"/>
      <c r="V11" s="70" t="s">
        <v>42</v>
      </c>
      <c r="W11" s="70"/>
      <c r="X11" s="70" t="s">
        <v>43</v>
      </c>
      <c r="Y11" s="70"/>
      <c r="Z11" s="70" t="s">
        <v>44</v>
      </c>
      <c r="AA11" s="70"/>
    </row>
    <row r="12" spans="1:28" x14ac:dyDescent="0.25">
      <c r="A12" s="89"/>
      <c r="B12" s="92"/>
      <c r="G12" s="89"/>
      <c r="H12" s="137">
        <v>2</v>
      </c>
      <c r="I12" s="70">
        <f>C4</f>
        <v>0</v>
      </c>
      <c r="J12" s="137">
        <v>5</v>
      </c>
      <c r="K12" s="137">
        <f>F7</f>
        <v>0</v>
      </c>
      <c r="L12" s="137">
        <v>3</v>
      </c>
      <c r="M12" s="137">
        <f>D5</f>
        <v>0</v>
      </c>
      <c r="N12" s="137">
        <v>3</v>
      </c>
      <c r="O12" s="137">
        <f>D5</f>
        <v>0</v>
      </c>
      <c r="P12" s="137">
        <v>1</v>
      </c>
      <c r="Q12" s="137">
        <f>B3</f>
        <v>0</v>
      </c>
      <c r="R12" s="137">
        <v>3</v>
      </c>
      <c r="S12" s="137">
        <f>D5</f>
        <v>0</v>
      </c>
      <c r="T12" s="137">
        <v>1</v>
      </c>
      <c r="U12" s="70">
        <f>B3</f>
        <v>0</v>
      </c>
      <c r="V12" s="137">
        <v>5</v>
      </c>
      <c r="W12" s="70">
        <f>F7</f>
        <v>0</v>
      </c>
      <c r="X12" s="137">
        <v>5</v>
      </c>
      <c r="Y12" s="70">
        <f>F7</f>
        <v>0</v>
      </c>
      <c r="Z12" s="137">
        <v>5</v>
      </c>
      <c r="AA12" s="70">
        <f>F7</f>
        <v>0</v>
      </c>
    </row>
    <row r="13" spans="1:28" x14ac:dyDescent="0.25">
      <c r="A13" s="89"/>
      <c r="B13" s="92"/>
      <c r="G13" s="38"/>
      <c r="H13" s="137">
        <v>1</v>
      </c>
      <c r="I13" s="70">
        <f>B4</f>
        <v>132</v>
      </c>
      <c r="J13" s="137">
        <v>2</v>
      </c>
      <c r="K13" s="137">
        <f>C7</f>
        <v>79</v>
      </c>
      <c r="L13" s="137">
        <v>2</v>
      </c>
      <c r="M13" s="137">
        <f>C5</f>
        <v>290</v>
      </c>
      <c r="N13" s="137">
        <v>4</v>
      </c>
      <c r="O13" s="137">
        <f>E5</f>
        <v>113</v>
      </c>
      <c r="P13" s="137">
        <v>2</v>
      </c>
      <c r="Q13" s="137">
        <f>C3</f>
        <v>132</v>
      </c>
      <c r="R13" s="137">
        <v>2</v>
      </c>
      <c r="S13" s="137">
        <f>C5</f>
        <v>290</v>
      </c>
      <c r="T13" s="137">
        <v>5</v>
      </c>
      <c r="U13" s="70">
        <f>F3</f>
        <v>58</v>
      </c>
      <c r="V13" s="137">
        <v>3</v>
      </c>
      <c r="W13" s="70">
        <f>D7</f>
        <v>303</v>
      </c>
      <c r="X13" s="137">
        <v>3</v>
      </c>
      <c r="Y13" s="70">
        <f>D7</f>
        <v>303</v>
      </c>
      <c r="Z13" s="137">
        <v>1</v>
      </c>
      <c r="AA13" s="70">
        <f>B7</f>
        <v>58</v>
      </c>
    </row>
    <row r="14" spans="1:28" x14ac:dyDescent="0.25">
      <c r="A14" s="89"/>
      <c r="B14" s="92"/>
      <c r="G14" s="38"/>
      <c r="H14" s="137">
        <v>5</v>
      </c>
      <c r="I14" s="70">
        <f>F3</f>
        <v>58</v>
      </c>
      <c r="J14" s="137">
        <v>4</v>
      </c>
      <c r="K14" s="137">
        <f>E4</f>
        <v>201</v>
      </c>
      <c r="L14" s="137">
        <v>1</v>
      </c>
      <c r="M14" s="137">
        <f>B4</f>
        <v>132</v>
      </c>
      <c r="N14" s="137">
        <v>1</v>
      </c>
      <c r="O14" s="137">
        <f>B6</f>
        <v>164</v>
      </c>
      <c r="P14" s="137">
        <v>3</v>
      </c>
      <c r="Q14" s="137">
        <f>D4</f>
        <v>290</v>
      </c>
      <c r="R14" s="137">
        <v>5</v>
      </c>
      <c r="S14" s="137">
        <f>F4</f>
        <v>79</v>
      </c>
      <c r="T14" s="137">
        <v>3</v>
      </c>
      <c r="U14" s="70">
        <f>D7</f>
        <v>303</v>
      </c>
      <c r="V14" s="137">
        <v>1</v>
      </c>
      <c r="W14" s="70">
        <f>B5</f>
        <v>217</v>
      </c>
      <c r="X14" s="137">
        <v>2</v>
      </c>
      <c r="Y14" s="70">
        <f>C5</f>
        <v>290</v>
      </c>
      <c r="Z14" s="137">
        <v>3</v>
      </c>
      <c r="AA14" s="70">
        <f>D3</f>
        <v>217</v>
      </c>
    </row>
    <row r="15" spans="1:28" x14ac:dyDescent="0.25">
      <c r="A15" s="90"/>
      <c r="B15" s="38"/>
      <c r="C15" s="38"/>
      <c r="D15" s="38"/>
      <c r="E15" s="38"/>
      <c r="F15" s="38"/>
      <c r="G15" s="38"/>
      <c r="H15" s="137">
        <v>3</v>
      </c>
      <c r="I15" s="70">
        <f>D7</f>
        <v>303</v>
      </c>
      <c r="J15" s="137">
        <v>1</v>
      </c>
      <c r="K15" s="96">
        <f>B6</f>
        <v>164</v>
      </c>
      <c r="L15" s="137">
        <v>5</v>
      </c>
      <c r="M15" s="96">
        <f>F3</f>
        <v>58</v>
      </c>
      <c r="N15" s="137">
        <v>2</v>
      </c>
      <c r="O15" s="96">
        <f>C3</f>
        <v>132</v>
      </c>
      <c r="P15" s="137">
        <v>5</v>
      </c>
      <c r="Q15" s="137">
        <f>F5</f>
        <v>303</v>
      </c>
      <c r="R15" s="137">
        <v>1</v>
      </c>
      <c r="S15" s="137">
        <f>B7</f>
        <v>58</v>
      </c>
      <c r="T15" s="137">
        <v>2</v>
      </c>
      <c r="U15" s="70">
        <f>C5</f>
        <v>290</v>
      </c>
      <c r="V15" s="137">
        <v>2</v>
      </c>
      <c r="W15" s="70">
        <f>C3</f>
        <v>132</v>
      </c>
      <c r="X15" s="137">
        <v>4</v>
      </c>
      <c r="Y15" s="70">
        <f>E4</f>
        <v>201</v>
      </c>
      <c r="Z15" s="137">
        <v>2</v>
      </c>
      <c r="AA15" s="70">
        <f>C5</f>
        <v>290</v>
      </c>
    </row>
    <row r="16" spans="1:28" x14ac:dyDescent="0.25">
      <c r="A16" s="90"/>
      <c r="B16" s="38"/>
      <c r="C16" s="38"/>
      <c r="D16" s="38"/>
      <c r="E16" s="38"/>
      <c r="F16" s="38"/>
      <c r="G16" s="38"/>
      <c r="H16" s="137">
        <v>4</v>
      </c>
      <c r="I16" s="70">
        <f>E5</f>
        <v>113</v>
      </c>
      <c r="J16" s="137">
        <v>3</v>
      </c>
      <c r="K16" s="96">
        <f>D3</f>
        <v>217</v>
      </c>
      <c r="L16" s="137">
        <v>4</v>
      </c>
      <c r="M16" s="96">
        <f>E7</f>
        <v>196</v>
      </c>
      <c r="N16" s="137">
        <v>5</v>
      </c>
      <c r="O16" s="96">
        <f>F4</f>
        <v>79</v>
      </c>
      <c r="P16" s="137">
        <v>4</v>
      </c>
      <c r="Q16" s="96">
        <f>E7</f>
        <v>196</v>
      </c>
      <c r="R16" s="137">
        <v>4</v>
      </c>
      <c r="S16" s="137">
        <f>E3</f>
        <v>164</v>
      </c>
      <c r="T16" s="137">
        <v>4</v>
      </c>
      <c r="U16" s="70">
        <f>E4</f>
        <v>201</v>
      </c>
      <c r="V16" s="137">
        <v>4</v>
      </c>
      <c r="W16" s="70">
        <f>E4</f>
        <v>201</v>
      </c>
      <c r="X16" s="137">
        <v>1</v>
      </c>
      <c r="Y16" s="70">
        <f>B6</f>
        <v>164</v>
      </c>
      <c r="Z16" s="137">
        <v>4</v>
      </c>
      <c r="AA16" s="70">
        <f>E4</f>
        <v>201</v>
      </c>
    </row>
    <row r="17" spans="8:28" x14ac:dyDescent="0.25">
      <c r="H17" s="137">
        <v>2</v>
      </c>
      <c r="I17" s="70">
        <f>C6</f>
        <v>201</v>
      </c>
      <c r="J17" s="137">
        <v>5</v>
      </c>
      <c r="K17" s="70">
        <f>F5</f>
        <v>303</v>
      </c>
      <c r="L17" s="137">
        <v>3</v>
      </c>
      <c r="M17" s="70">
        <f>D6</f>
        <v>113</v>
      </c>
      <c r="N17" s="137">
        <v>3</v>
      </c>
      <c r="O17" s="70">
        <f>D7</f>
        <v>303</v>
      </c>
      <c r="P17" s="137">
        <v>1</v>
      </c>
      <c r="Q17" s="70">
        <f>B6</f>
        <v>164</v>
      </c>
      <c r="R17" s="137">
        <v>3</v>
      </c>
      <c r="S17" s="70">
        <f>D6</f>
        <v>113</v>
      </c>
      <c r="T17" s="137">
        <v>1</v>
      </c>
      <c r="U17" s="70">
        <f>B6</f>
        <v>164</v>
      </c>
      <c r="V17" s="137">
        <v>5</v>
      </c>
      <c r="W17" s="70">
        <f>F6</f>
        <v>196</v>
      </c>
      <c r="X17" s="137">
        <v>5</v>
      </c>
      <c r="Y17" s="70">
        <f>F3</f>
        <v>58</v>
      </c>
      <c r="Z17" s="137">
        <v>5</v>
      </c>
      <c r="AA17" s="70">
        <f>F6</f>
        <v>196</v>
      </c>
    </row>
    <row r="18" spans="8:28" x14ac:dyDescent="0.25">
      <c r="H18" s="95"/>
      <c r="I18" s="139">
        <f>SUM(I12:I17)</f>
        <v>807</v>
      </c>
      <c r="J18" s="95"/>
      <c r="K18" s="139">
        <f>SUM(K12:K17)</f>
        <v>964</v>
      </c>
      <c r="L18" s="95"/>
      <c r="M18" s="139">
        <f>SUM(M12:M17)</f>
        <v>789</v>
      </c>
      <c r="N18" s="95"/>
      <c r="O18" s="139">
        <f>SUM(O12:O17)</f>
        <v>791</v>
      </c>
      <c r="P18" s="95"/>
      <c r="Q18" s="139">
        <f>SUM(Q12:Q17)</f>
        <v>1085</v>
      </c>
      <c r="R18" s="95"/>
      <c r="S18" s="139">
        <f>SUM(S12:S17)</f>
        <v>704</v>
      </c>
      <c r="T18" s="95"/>
      <c r="U18" s="139">
        <f>SUM(U12:U17)</f>
        <v>1016</v>
      </c>
      <c r="V18" s="95"/>
      <c r="W18" s="139">
        <f>SUM(W12:W17)</f>
        <v>1049</v>
      </c>
      <c r="X18" s="95"/>
      <c r="Y18" s="139">
        <f>SUM(Y12:Y17)</f>
        <v>1016</v>
      </c>
      <c r="Z18" s="95"/>
      <c r="AA18" s="139">
        <f>SUM(AA12:AA17)</f>
        <v>962</v>
      </c>
      <c r="AB18">
        <f>MIN(I18:AA18)</f>
        <v>704</v>
      </c>
    </row>
    <row r="19" spans="8:28" x14ac:dyDescent="0.25">
      <c r="H19" s="211"/>
      <c r="I19" s="21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212"/>
      <c r="Z19" s="212"/>
      <c r="AA19" s="213"/>
    </row>
    <row r="20" spans="8:28" x14ac:dyDescent="0.25">
      <c r="H20" s="211" t="s">
        <v>45</v>
      </c>
      <c r="I20" s="213"/>
      <c r="J20" s="70" t="s">
        <v>46</v>
      </c>
      <c r="K20" s="70"/>
      <c r="L20" s="70" t="s">
        <v>47</v>
      </c>
      <c r="M20" s="70"/>
      <c r="N20" s="70" t="s">
        <v>48</v>
      </c>
      <c r="O20" s="70"/>
      <c r="P20" s="70" t="s">
        <v>49</v>
      </c>
      <c r="Q20" s="70"/>
      <c r="R20" s="70" t="s">
        <v>50</v>
      </c>
      <c r="S20" s="70"/>
      <c r="T20" s="70" t="s">
        <v>51</v>
      </c>
      <c r="U20" s="70"/>
      <c r="V20" s="70" t="s">
        <v>52</v>
      </c>
      <c r="W20" s="70"/>
      <c r="X20" s="70" t="s">
        <v>53</v>
      </c>
      <c r="Y20" s="70"/>
      <c r="Z20" s="70" t="s">
        <v>54</v>
      </c>
      <c r="AA20" s="70"/>
    </row>
    <row r="21" spans="8:28" x14ac:dyDescent="0.25">
      <c r="H21" s="137">
        <v>4</v>
      </c>
      <c r="I21" s="70">
        <f>E6</f>
        <v>0</v>
      </c>
      <c r="J21" s="137">
        <v>1</v>
      </c>
      <c r="K21" s="70">
        <f>B3</f>
        <v>0</v>
      </c>
      <c r="L21" s="137">
        <v>4</v>
      </c>
      <c r="M21" s="70">
        <f>E6</f>
        <v>0</v>
      </c>
      <c r="N21" s="137">
        <v>3</v>
      </c>
      <c r="O21" s="70">
        <f>D5</f>
        <v>0</v>
      </c>
      <c r="P21" s="137">
        <v>1</v>
      </c>
      <c r="Q21" s="70">
        <f>B3</f>
        <v>0</v>
      </c>
      <c r="R21" s="137">
        <v>3</v>
      </c>
      <c r="S21" s="70">
        <f>D5</f>
        <v>0</v>
      </c>
      <c r="T21" s="137">
        <v>4</v>
      </c>
      <c r="U21" s="70">
        <f>E6</f>
        <v>0</v>
      </c>
      <c r="V21" s="137">
        <v>1</v>
      </c>
      <c r="W21" s="70">
        <f>B3</f>
        <v>0</v>
      </c>
      <c r="X21" s="137">
        <v>4</v>
      </c>
      <c r="Y21" s="70">
        <f>E6</f>
        <v>0</v>
      </c>
      <c r="Z21" s="137">
        <v>2</v>
      </c>
      <c r="AA21" s="70">
        <f>C4</f>
        <v>0</v>
      </c>
    </row>
    <row r="22" spans="8:28" x14ac:dyDescent="0.25">
      <c r="H22" s="137">
        <v>5</v>
      </c>
      <c r="I22" s="70">
        <f>F6</f>
        <v>196</v>
      </c>
      <c r="J22" s="137">
        <v>3</v>
      </c>
      <c r="K22" s="70">
        <f>D3</f>
        <v>217</v>
      </c>
      <c r="L22" s="137">
        <v>1</v>
      </c>
      <c r="N22" s="137">
        <v>5</v>
      </c>
      <c r="O22" s="70">
        <f>F5</f>
        <v>303</v>
      </c>
      <c r="P22" s="137">
        <v>3</v>
      </c>
      <c r="Q22" s="70">
        <f>D3</f>
        <v>217</v>
      </c>
      <c r="R22" s="137">
        <v>4</v>
      </c>
      <c r="S22" s="70">
        <f>E5</f>
        <v>113</v>
      </c>
      <c r="T22" s="137">
        <v>5</v>
      </c>
      <c r="U22" s="70">
        <f>F6</f>
        <v>196</v>
      </c>
      <c r="V22" s="137">
        <v>4</v>
      </c>
      <c r="W22" s="70">
        <f>E3</f>
        <v>164</v>
      </c>
      <c r="X22" s="137">
        <v>5</v>
      </c>
      <c r="Y22" s="70">
        <f>F6</f>
        <v>196</v>
      </c>
      <c r="Z22" s="137">
        <v>5</v>
      </c>
      <c r="AA22" s="70">
        <f>F4</f>
        <v>79</v>
      </c>
    </row>
    <row r="23" spans="8:28" x14ac:dyDescent="0.25">
      <c r="H23" s="137">
        <v>3</v>
      </c>
      <c r="I23" s="70">
        <f>D7</f>
        <v>303</v>
      </c>
      <c r="J23" s="137">
        <v>2</v>
      </c>
      <c r="K23" s="70">
        <f>C5</f>
        <v>290</v>
      </c>
      <c r="L23" s="137">
        <v>5</v>
      </c>
      <c r="M23" s="70">
        <f>F3</f>
        <v>58</v>
      </c>
      <c r="N23" s="137">
        <v>2</v>
      </c>
      <c r="O23" s="70">
        <f>C7</f>
        <v>79</v>
      </c>
      <c r="P23" s="137">
        <v>4</v>
      </c>
      <c r="Q23" s="70">
        <f>E5</f>
        <v>113</v>
      </c>
      <c r="R23" s="137">
        <v>1</v>
      </c>
      <c r="S23" s="70">
        <f>B6</f>
        <v>164</v>
      </c>
      <c r="T23" s="137">
        <v>3</v>
      </c>
      <c r="U23" s="70">
        <f>D7</f>
        <v>303</v>
      </c>
      <c r="V23" s="137">
        <v>3</v>
      </c>
      <c r="W23" s="70">
        <f>D6</f>
        <v>113</v>
      </c>
      <c r="X23" s="137">
        <v>3</v>
      </c>
      <c r="Y23" s="70">
        <f>D7</f>
        <v>303</v>
      </c>
      <c r="Z23" s="137">
        <v>3</v>
      </c>
      <c r="AA23" s="70">
        <f>D7</f>
        <v>303</v>
      </c>
    </row>
    <row r="24" spans="8:28" x14ac:dyDescent="0.25">
      <c r="H24" s="137">
        <v>2</v>
      </c>
      <c r="I24" s="70">
        <f>C5</f>
        <v>290</v>
      </c>
      <c r="J24" s="137">
        <v>5</v>
      </c>
      <c r="K24" s="70">
        <f>F4</f>
        <v>79</v>
      </c>
      <c r="L24" s="137">
        <v>3</v>
      </c>
      <c r="M24" s="70">
        <f>D7</f>
        <v>303</v>
      </c>
      <c r="N24" s="137">
        <v>1</v>
      </c>
      <c r="O24" s="70">
        <f>B4</f>
        <v>132</v>
      </c>
      <c r="P24" s="137">
        <v>2</v>
      </c>
      <c r="Q24" s="70">
        <f>C6</f>
        <v>201</v>
      </c>
      <c r="R24" s="137">
        <v>5</v>
      </c>
      <c r="S24" s="70">
        <f>F3</f>
        <v>58</v>
      </c>
      <c r="T24" s="137">
        <v>2</v>
      </c>
      <c r="U24" s="70">
        <f>C5</f>
        <v>290</v>
      </c>
      <c r="V24" s="137">
        <v>5</v>
      </c>
      <c r="W24" s="70">
        <f>F5</f>
        <v>303</v>
      </c>
      <c r="X24" s="137">
        <v>1</v>
      </c>
      <c r="Y24" s="70">
        <f>B5</f>
        <v>217</v>
      </c>
      <c r="Z24" s="137">
        <v>4</v>
      </c>
      <c r="AA24" s="70">
        <f>E5</f>
        <v>113</v>
      </c>
    </row>
    <row r="25" spans="8:28" x14ac:dyDescent="0.25">
      <c r="H25" s="137">
        <v>1</v>
      </c>
      <c r="I25" s="70">
        <f>B4</f>
        <v>132</v>
      </c>
      <c r="J25" s="137">
        <v>4</v>
      </c>
      <c r="K25" s="70">
        <f>E7</f>
        <v>196</v>
      </c>
      <c r="L25" s="137">
        <v>2</v>
      </c>
      <c r="M25" s="70">
        <f>C5</f>
        <v>290</v>
      </c>
      <c r="N25" s="137">
        <v>4</v>
      </c>
      <c r="O25" s="70">
        <f>E3</f>
        <v>164</v>
      </c>
      <c r="P25" s="137">
        <v>5</v>
      </c>
      <c r="Q25" s="70">
        <f>F4</f>
        <v>79</v>
      </c>
      <c r="R25" s="137">
        <v>2</v>
      </c>
      <c r="S25" s="70">
        <f>C7</f>
        <v>79</v>
      </c>
      <c r="T25" s="137">
        <v>1</v>
      </c>
      <c r="U25" s="70">
        <f>B4</f>
        <v>132</v>
      </c>
      <c r="V25" s="137">
        <v>2</v>
      </c>
      <c r="W25" s="70">
        <f>C7</f>
        <v>79</v>
      </c>
      <c r="X25" s="137">
        <v>2</v>
      </c>
      <c r="Y25" s="70">
        <f>C3</f>
        <v>132</v>
      </c>
      <c r="Z25" s="137">
        <v>1</v>
      </c>
      <c r="AA25" s="70">
        <f>B6</f>
        <v>164</v>
      </c>
    </row>
    <row r="26" spans="8:28" x14ac:dyDescent="0.25">
      <c r="H26" s="137">
        <v>4</v>
      </c>
      <c r="I26" s="70">
        <f>E3</f>
        <v>164</v>
      </c>
      <c r="J26" s="137">
        <v>1</v>
      </c>
      <c r="K26" s="70">
        <f>B6</f>
        <v>164</v>
      </c>
      <c r="L26" s="137">
        <v>4</v>
      </c>
      <c r="M26" s="70">
        <f>E4</f>
        <v>201</v>
      </c>
      <c r="N26" s="137">
        <v>3</v>
      </c>
      <c r="O26" s="70">
        <f>D6</f>
        <v>113</v>
      </c>
      <c r="P26" s="137">
        <v>1</v>
      </c>
      <c r="Q26" s="70">
        <f>B7</f>
        <v>58</v>
      </c>
      <c r="R26" s="137">
        <v>3</v>
      </c>
      <c r="S26" s="70">
        <f>D4</f>
        <v>290</v>
      </c>
      <c r="T26" s="137">
        <v>4</v>
      </c>
      <c r="U26" s="70">
        <f>E3</f>
        <v>164</v>
      </c>
      <c r="V26" s="137">
        <v>1</v>
      </c>
      <c r="W26" s="70">
        <f>B4</f>
        <v>132</v>
      </c>
      <c r="X26" s="137">
        <v>4</v>
      </c>
      <c r="Y26" s="70">
        <f>E4</f>
        <v>201</v>
      </c>
      <c r="Z26" s="137">
        <v>2</v>
      </c>
      <c r="AA26" s="70">
        <f>C3</f>
        <v>132</v>
      </c>
    </row>
    <row r="27" spans="8:28" x14ac:dyDescent="0.25">
      <c r="H27" s="95"/>
      <c r="I27" s="139">
        <f>SUM(I21:I26)</f>
        <v>1085</v>
      </c>
      <c r="J27" s="95"/>
      <c r="K27" s="139">
        <f>SUM(K21:K26)</f>
        <v>946</v>
      </c>
      <c r="L27" s="95"/>
      <c r="M27" s="139">
        <f>SUM(M21:M26)</f>
        <v>852</v>
      </c>
      <c r="N27" s="95"/>
      <c r="O27" s="139">
        <f>SUM(O21:O26)</f>
        <v>791</v>
      </c>
      <c r="P27" s="95"/>
      <c r="Q27" s="139">
        <f>SUM(Q21:Q26)</f>
        <v>668</v>
      </c>
      <c r="R27" s="95"/>
      <c r="S27" s="139">
        <f>SUM(S21:S26)</f>
        <v>704</v>
      </c>
      <c r="T27" s="95"/>
      <c r="U27" s="139">
        <f>SUM(U21:U26)</f>
        <v>1085</v>
      </c>
      <c r="V27" s="95"/>
      <c r="W27" s="139">
        <f>SUM(W21:W26)</f>
        <v>791</v>
      </c>
      <c r="X27" s="95"/>
      <c r="Y27" s="139">
        <f>SUM(Y21:Y26)</f>
        <v>1049</v>
      </c>
      <c r="Z27" s="139"/>
      <c r="AA27" s="139">
        <f>SUM(AA21:AA26)</f>
        <v>791</v>
      </c>
      <c r="AB27">
        <f>MIN(I27:AA27)</f>
        <v>668</v>
      </c>
    </row>
    <row r="28" spans="8:28" x14ac:dyDescent="0.25">
      <c r="H28" s="211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2"/>
      <c r="W28" s="212"/>
      <c r="X28" s="212"/>
      <c r="Y28" s="212"/>
      <c r="Z28" s="212"/>
      <c r="AA28" s="213"/>
    </row>
    <row r="29" spans="8:28" x14ac:dyDescent="0.25">
      <c r="H29" s="70" t="s">
        <v>55</v>
      </c>
      <c r="I29" s="70"/>
      <c r="J29" s="70" t="s">
        <v>56</v>
      </c>
      <c r="K29" s="70"/>
      <c r="L29" s="70" t="s">
        <v>57</v>
      </c>
      <c r="M29" s="70"/>
      <c r="N29" s="70" t="s">
        <v>58</v>
      </c>
      <c r="O29" s="70"/>
      <c r="P29" s="70" t="s">
        <v>59</v>
      </c>
      <c r="Q29" s="70"/>
      <c r="R29" s="70" t="s">
        <v>60</v>
      </c>
      <c r="S29" s="70"/>
      <c r="T29" s="70" t="s">
        <v>61</v>
      </c>
      <c r="U29" s="70"/>
      <c r="V29" s="70" t="s">
        <v>62</v>
      </c>
      <c r="W29" s="70"/>
      <c r="X29" s="70" t="s">
        <v>63</v>
      </c>
      <c r="Y29" s="70"/>
      <c r="Z29" s="70" t="s">
        <v>64</v>
      </c>
      <c r="AA29" s="70"/>
    </row>
    <row r="30" spans="8:28" x14ac:dyDescent="0.25">
      <c r="H30" s="137">
        <v>1</v>
      </c>
      <c r="I30" s="70">
        <f>B3</f>
        <v>0</v>
      </c>
      <c r="J30" s="137">
        <v>1</v>
      </c>
      <c r="K30" s="70">
        <f>B3</f>
        <v>0</v>
      </c>
      <c r="L30" s="137">
        <v>1</v>
      </c>
      <c r="M30" s="70">
        <f>B3</f>
        <v>0</v>
      </c>
      <c r="N30" s="137">
        <v>3</v>
      </c>
      <c r="O30" s="70">
        <f>D5</f>
        <v>0</v>
      </c>
      <c r="P30" s="70">
        <v>2</v>
      </c>
      <c r="Q30" s="70">
        <f>C4</f>
        <v>0</v>
      </c>
      <c r="R30" s="70">
        <v>5</v>
      </c>
      <c r="S30" s="70">
        <f>F7</f>
        <v>0</v>
      </c>
      <c r="T30" s="70">
        <v>3</v>
      </c>
      <c r="U30" s="70">
        <f>D5</f>
        <v>0</v>
      </c>
      <c r="V30" s="70">
        <v>2</v>
      </c>
      <c r="W30" s="70">
        <f>C4</f>
        <v>0</v>
      </c>
      <c r="X30" s="70">
        <v>5</v>
      </c>
      <c r="Y30" s="70">
        <f>F7</f>
        <v>0</v>
      </c>
      <c r="Z30" s="70">
        <v>4</v>
      </c>
      <c r="AA30" s="70">
        <f>E6</f>
        <v>0</v>
      </c>
    </row>
    <row r="31" spans="8:28" x14ac:dyDescent="0.25">
      <c r="H31" s="137">
        <v>4</v>
      </c>
      <c r="I31" s="70">
        <f>E3</f>
        <v>164</v>
      </c>
      <c r="J31" s="137">
        <v>5</v>
      </c>
      <c r="K31" s="70">
        <f>F3</f>
        <v>58</v>
      </c>
      <c r="L31" s="137">
        <v>4</v>
      </c>
      <c r="M31" s="70">
        <f>E3</f>
        <v>164</v>
      </c>
      <c r="N31" s="137">
        <v>2</v>
      </c>
      <c r="O31" s="70">
        <f>C5</f>
        <v>290</v>
      </c>
      <c r="P31" s="70">
        <v>5</v>
      </c>
      <c r="Q31" s="70">
        <f>F4</f>
        <v>79</v>
      </c>
      <c r="R31" s="70">
        <v>4</v>
      </c>
      <c r="S31" s="70">
        <f>E7</f>
        <v>196</v>
      </c>
      <c r="T31" s="70">
        <v>5</v>
      </c>
      <c r="U31" s="70">
        <f>F5</f>
        <v>303</v>
      </c>
      <c r="V31" s="70">
        <v>5</v>
      </c>
      <c r="W31" s="70">
        <f>F4</f>
        <v>79</v>
      </c>
      <c r="X31" s="70">
        <v>2</v>
      </c>
      <c r="Y31" s="70">
        <f>C7</f>
        <v>79</v>
      </c>
      <c r="Z31" s="70">
        <v>3</v>
      </c>
      <c r="AA31" s="70">
        <f>D6</f>
        <v>113</v>
      </c>
    </row>
    <row r="32" spans="8:28" x14ac:dyDescent="0.25">
      <c r="H32" s="137">
        <v>3</v>
      </c>
      <c r="I32" s="70">
        <f>D6</f>
        <v>113</v>
      </c>
      <c r="J32" s="137">
        <v>3</v>
      </c>
      <c r="K32" s="70">
        <f>D7</f>
        <v>303</v>
      </c>
      <c r="L32" s="137">
        <v>3</v>
      </c>
      <c r="M32" s="70">
        <f>D6</f>
        <v>113</v>
      </c>
      <c r="N32" s="137">
        <v>1</v>
      </c>
      <c r="O32" s="70">
        <f>B4</f>
        <v>132</v>
      </c>
      <c r="P32" s="70">
        <v>4</v>
      </c>
      <c r="Q32" s="70">
        <f>E7</f>
        <v>196</v>
      </c>
      <c r="R32" s="70">
        <v>1</v>
      </c>
      <c r="S32" s="70">
        <f>B6</f>
        <v>164</v>
      </c>
      <c r="T32" s="70">
        <v>2</v>
      </c>
      <c r="U32" s="70">
        <f>C7</f>
        <v>79</v>
      </c>
      <c r="V32" s="70">
        <v>3</v>
      </c>
      <c r="W32" s="70">
        <f>D7</f>
        <v>303</v>
      </c>
      <c r="X32" s="70">
        <v>3</v>
      </c>
      <c r="Y32" s="70">
        <f>D4</f>
        <v>290</v>
      </c>
      <c r="Z32" s="70">
        <v>2</v>
      </c>
      <c r="AA32" s="70">
        <f>C5</f>
        <v>290</v>
      </c>
    </row>
    <row r="33" spans="8:28" x14ac:dyDescent="0.25">
      <c r="H33" s="137">
        <v>5</v>
      </c>
      <c r="I33" s="70">
        <f>F5</f>
        <v>303</v>
      </c>
      <c r="J33" s="137">
        <v>2</v>
      </c>
      <c r="K33" s="70">
        <f>C5</f>
        <v>290</v>
      </c>
      <c r="L33" s="137">
        <v>5</v>
      </c>
      <c r="M33" s="70">
        <f>F5</f>
        <v>303</v>
      </c>
      <c r="N33" s="137">
        <v>5</v>
      </c>
      <c r="O33" s="70">
        <f>F3</f>
        <v>58</v>
      </c>
      <c r="P33" s="70">
        <v>3</v>
      </c>
      <c r="Q33" s="70">
        <f>D6</f>
        <v>113</v>
      </c>
      <c r="R33" s="70">
        <v>2</v>
      </c>
      <c r="S33" s="70">
        <f>C3</f>
        <v>132</v>
      </c>
      <c r="T33" s="70">
        <v>1</v>
      </c>
      <c r="U33" s="70">
        <f>B4</f>
        <v>132</v>
      </c>
      <c r="V33" s="70">
        <v>4</v>
      </c>
      <c r="W33" s="70">
        <f>E5</f>
        <v>113</v>
      </c>
      <c r="X33" s="70">
        <v>4</v>
      </c>
      <c r="Y33" s="70">
        <f>E5</f>
        <v>113</v>
      </c>
      <c r="Z33" s="70">
        <v>1</v>
      </c>
      <c r="AA33" s="70">
        <f>B4</f>
        <v>132</v>
      </c>
    </row>
    <row r="34" spans="8:28" x14ac:dyDescent="0.25">
      <c r="H34" s="137">
        <v>2</v>
      </c>
      <c r="I34" s="70">
        <f>C7</f>
        <v>79</v>
      </c>
      <c r="J34" s="137">
        <v>4</v>
      </c>
      <c r="K34" s="70">
        <f>E4</f>
        <v>201</v>
      </c>
      <c r="L34" s="137">
        <v>2</v>
      </c>
      <c r="M34" s="70">
        <f>C7</f>
        <v>79</v>
      </c>
      <c r="N34" s="137">
        <v>4</v>
      </c>
      <c r="O34" s="70">
        <f>E7</f>
        <v>196</v>
      </c>
      <c r="P34" s="70">
        <v>1</v>
      </c>
      <c r="Q34" s="70">
        <f>B5</f>
        <v>217</v>
      </c>
      <c r="R34" s="70">
        <v>3</v>
      </c>
      <c r="S34" s="70">
        <f>D4</f>
        <v>290</v>
      </c>
      <c r="T34" s="70">
        <v>4</v>
      </c>
      <c r="U34" s="70">
        <f>E3</f>
        <v>164</v>
      </c>
      <c r="V34" s="70">
        <v>1</v>
      </c>
      <c r="W34" s="70">
        <f>B6</f>
        <v>164</v>
      </c>
      <c r="X34" s="70">
        <v>1</v>
      </c>
      <c r="Y34" s="70">
        <f>B6</f>
        <v>164</v>
      </c>
      <c r="Z34" s="70">
        <v>5</v>
      </c>
      <c r="AA34" s="70">
        <f>F3</f>
        <v>58</v>
      </c>
    </row>
    <row r="35" spans="8:28" x14ac:dyDescent="0.25">
      <c r="H35" s="137">
        <v>1</v>
      </c>
      <c r="I35" s="70">
        <f>B4</f>
        <v>132</v>
      </c>
      <c r="J35" s="137">
        <v>1</v>
      </c>
      <c r="K35" s="70">
        <f>B6</f>
        <v>164</v>
      </c>
      <c r="L35" s="137">
        <v>1</v>
      </c>
      <c r="M35" s="70">
        <f>B4</f>
        <v>132</v>
      </c>
      <c r="N35" s="137">
        <v>3</v>
      </c>
      <c r="O35" s="70">
        <f>D6</f>
        <v>113</v>
      </c>
      <c r="P35" s="70">
        <v>2</v>
      </c>
      <c r="Q35" s="70">
        <f>C3</f>
        <v>132</v>
      </c>
      <c r="R35" s="70">
        <v>5</v>
      </c>
      <c r="S35" s="70">
        <f>F5</f>
        <v>303</v>
      </c>
      <c r="T35" s="70">
        <v>3</v>
      </c>
      <c r="U35" s="70">
        <f>D6</f>
        <v>113</v>
      </c>
      <c r="V35" s="70">
        <v>2</v>
      </c>
      <c r="W35" s="70">
        <f>C3</f>
        <v>132</v>
      </c>
      <c r="X35" s="70">
        <v>5</v>
      </c>
      <c r="Y35" s="70">
        <f>F3</f>
        <v>58</v>
      </c>
      <c r="Z35" s="70">
        <v>4</v>
      </c>
      <c r="AA35" s="70">
        <f>E7</f>
        <v>196</v>
      </c>
    </row>
    <row r="36" spans="8:28" x14ac:dyDescent="0.25">
      <c r="H36" s="95"/>
      <c r="I36" s="139">
        <f>SUM(I30:I35)</f>
        <v>791</v>
      </c>
      <c r="J36" s="95"/>
      <c r="K36" s="139">
        <f>SUM(K30:K35)</f>
        <v>1016</v>
      </c>
      <c r="L36" s="95"/>
      <c r="M36" s="139">
        <f>SUM(M30:M35)</f>
        <v>791</v>
      </c>
      <c r="N36" s="95"/>
      <c r="O36" s="139">
        <f>SUM(O31:O35)</f>
        <v>789</v>
      </c>
      <c r="P36" s="95"/>
      <c r="Q36" s="139">
        <f>SUM(Q30:Q35)</f>
        <v>737</v>
      </c>
      <c r="R36" s="95"/>
      <c r="S36" s="139">
        <f>SUM(S30:S35)</f>
        <v>1085</v>
      </c>
      <c r="T36" s="95"/>
      <c r="U36" s="139">
        <f>SUM(U30:U35)</f>
        <v>791</v>
      </c>
      <c r="V36" s="95"/>
      <c r="W36" s="139">
        <f>SUM(W30:W35)</f>
        <v>791</v>
      </c>
      <c r="X36" s="95"/>
      <c r="Y36" s="139">
        <f>SUM(Y30:Y35)</f>
        <v>704</v>
      </c>
      <c r="Z36" s="95"/>
      <c r="AA36" s="139">
        <f>SUM(AA30:AA35)</f>
        <v>789</v>
      </c>
      <c r="AB36">
        <f>MIN(I36:AA36)</f>
        <v>704</v>
      </c>
    </row>
    <row r="37" spans="8:28" x14ac:dyDescent="0.25">
      <c r="H37" s="211"/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2"/>
      <c r="V37" s="212"/>
      <c r="W37" s="212"/>
      <c r="X37" s="212"/>
      <c r="Y37" s="212"/>
      <c r="Z37" s="212"/>
      <c r="AA37" s="213"/>
    </row>
    <row r="38" spans="8:28" x14ac:dyDescent="0.25">
      <c r="H38" s="70" t="s">
        <v>65</v>
      </c>
      <c r="I38" s="70"/>
      <c r="J38" s="70" t="s">
        <v>66</v>
      </c>
      <c r="K38" s="70"/>
      <c r="L38" s="70" t="s">
        <v>67</v>
      </c>
      <c r="M38" s="70"/>
      <c r="N38" s="70" t="s">
        <v>68</v>
      </c>
      <c r="O38" s="70"/>
      <c r="P38" s="70" t="s">
        <v>69</v>
      </c>
      <c r="Q38" s="70"/>
      <c r="R38" s="70" t="s">
        <v>70</v>
      </c>
      <c r="S38" s="70"/>
      <c r="T38" s="70" t="s">
        <v>71</v>
      </c>
      <c r="U38" s="70"/>
      <c r="V38" s="70" t="s">
        <v>72</v>
      </c>
      <c r="W38" s="70"/>
      <c r="X38" s="70" t="s">
        <v>73</v>
      </c>
      <c r="Y38" s="70"/>
      <c r="Z38" s="70" t="s">
        <v>74</v>
      </c>
      <c r="AA38" s="70"/>
    </row>
    <row r="39" spans="8:28" x14ac:dyDescent="0.25">
      <c r="H39" s="70">
        <v>5</v>
      </c>
      <c r="I39" s="70">
        <f>F7</f>
        <v>0</v>
      </c>
      <c r="J39" s="70">
        <v>1</v>
      </c>
      <c r="K39" s="70">
        <f>B3</f>
        <v>0</v>
      </c>
      <c r="L39" s="70">
        <v>5</v>
      </c>
      <c r="M39" s="70">
        <f>F7</f>
        <v>0</v>
      </c>
      <c r="N39" s="70">
        <v>5</v>
      </c>
      <c r="O39" s="70">
        <f>F7</f>
        <v>0</v>
      </c>
      <c r="P39" s="70">
        <v>4</v>
      </c>
      <c r="Q39" s="70">
        <f>E6</f>
        <v>0</v>
      </c>
      <c r="R39" s="70">
        <v>3</v>
      </c>
      <c r="S39" s="70">
        <f>D5</f>
        <v>0</v>
      </c>
      <c r="T39" s="70">
        <v>3</v>
      </c>
      <c r="U39" s="70">
        <f>D5</f>
        <v>0</v>
      </c>
      <c r="V39" s="70">
        <v>3</v>
      </c>
      <c r="W39" s="70">
        <f>D5</f>
        <v>0</v>
      </c>
      <c r="X39" s="70">
        <v>2</v>
      </c>
      <c r="Y39" s="70">
        <f>C4</f>
        <v>0</v>
      </c>
      <c r="Z39" s="70">
        <v>4</v>
      </c>
      <c r="AA39" s="70">
        <f>E6</f>
        <v>0</v>
      </c>
    </row>
    <row r="40" spans="8:28" x14ac:dyDescent="0.25">
      <c r="H40" s="70">
        <v>1</v>
      </c>
      <c r="I40" s="70">
        <f>B7</f>
        <v>58</v>
      </c>
      <c r="J40" s="70">
        <v>2</v>
      </c>
      <c r="K40" s="70">
        <f>C3</f>
        <v>132</v>
      </c>
      <c r="L40" s="70">
        <v>2</v>
      </c>
      <c r="M40" s="70">
        <f>C7</f>
        <v>79</v>
      </c>
      <c r="N40" s="70">
        <v>2</v>
      </c>
      <c r="O40" s="70">
        <f>C7</f>
        <v>79</v>
      </c>
      <c r="P40" s="70">
        <v>3</v>
      </c>
      <c r="Q40" s="70">
        <f>D6</f>
        <v>113</v>
      </c>
      <c r="R40" s="70">
        <v>2</v>
      </c>
      <c r="S40" s="70">
        <f>C5</f>
        <v>290</v>
      </c>
      <c r="T40" s="70">
        <v>1</v>
      </c>
      <c r="U40" s="70">
        <f>B5</f>
        <v>217</v>
      </c>
      <c r="V40" s="70">
        <v>5</v>
      </c>
      <c r="W40" s="70">
        <f>F5</f>
        <v>303</v>
      </c>
      <c r="X40" s="70">
        <v>5</v>
      </c>
      <c r="Y40" s="70">
        <f>F4</f>
        <v>79</v>
      </c>
      <c r="Z40" s="70">
        <v>5</v>
      </c>
      <c r="AA40" s="70">
        <f>F6</f>
        <v>196</v>
      </c>
    </row>
    <row r="41" spans="8:28" x14ac:dyDescent="0.25">
      <c r="H41" s="70">
        <v>4</v>
      </c>
      <c r="I41" s="70">
        <f>E3</f>
        <v>164</v>
      </c>
      <c r="J41" s="70">
        <v>5</v>
      </c>
      <c r="K41" s="70">
        <f>F4</f>
        <v>79</v>
      </c>
      <c r="L41" s="70">
        <v>4</v>
      </c>
      <c r="M41" s="70">
        <f>E4</f>
        <v>201</v>
      </c>
      <c r="N41" s="70">
        <v>3</v>
      </c>
      <c r="O41" s="70">
        <f>D4</f>
        <v>290</v>
      </c>
      <c r="P41" s="70">
        <v>1</v>
      </c>
      <c r="Q41" s="70">
        <f>B5</f>
        <v>217</v>
      </c>
      <c r="R41" s="70">
        <v>4</v>
      </c>
      <c r="S41" s="70">
        <f>E4</f>
        <v>201</v>
      </c>
      <c r="T41" s="70">
        <v>4</v>
      </c>
      <c r="U41" s="70">
        <f>E3</f>
        <v>164</v>
      </c>
      <c r="V41" s="70">
        <v>2</v>
      </c>
      <c r="W41" s="70">
        <f>C7</f>
        <v>79</v>
      </c>
      <c r="X41" s="70">
        <v>1</v>
      </c>
      <c r="Y41" s="70">
        <f>B7</f>
        <v>58</v>
      </c>
      <c r="Z41" s="70">
        <v>3</v>
      </c>
      <c r="AA41" s="70">
        <f>D7</f>
        <v>303</v>
      </c>
    </row>
    <row r="42" spans="8:28" x14ac:dyDescent="0.25">
      <c r="H42" s="70">
        <v>3</v>
      </c>
      <c r="I42" s="70">
        <f>D6</f>
        <v>113</v>
      </c>
      <c r="J42" s="70">
        <v>3</v>
      </c>
      <c r="K42" s="70">
        <f>D7</f>
        <v>303</v>
      </c>
      <c r="L42" s="70">
        <v>3</v>
      </c>
      <c r="M42" s="70">
        <f>D6</f>
        <v>113</v>
      </c>
      <c r="N42" s="70">
        <v>1</v>
      </c>
      <c r="O42" s="70">
        <f>B5</f>
        <v>217</v>
      </c>
      <c r="P42" s="70">
        <v>5</v>
      </c>
      <c r="Q42" s="70">
        <f>F3</f>
        <v>58</v>
      </c>
      <c r="R42" s="70">
        <v>1</v>
      </c>
      <c r="S42" s="70">
        <f>B6</f>
        <v>164</v>
      </c>
      <c r="T42" s="70">
        <v>5</v>
      </c>
      <c r="U42" s="70">
        <f>F6</f>
        <v>196</v>
      </c>
      <c r="V42" s="70">
        <v>4</v>
      </c>
      <c r="W42" s="70">
        <f>E4</f>
        <v>201</v>
      </c>
      <c r="X42" s="70">
        <v>4</v>
      </c>
      <c r="Y42" s="70">
        <f>E3</f>
        <v>164</v>
      </c>
      <c r="Z42" s="70">
        <v>2</v>
      </c>
      <c r="AA42" s="70">
        <f>C5</f>
        <v>290</v>
      </c>
    </row>
    <row r="43" spans="8:28" x14ac:dyDescent="0.25">
      <c r="H43" s="70">
        <v>2</v>
      </c>
      <c r="I43" s="70">
        <f>C5</f>
        <v>290</v>
      </c>
      <c r="J43" s="70">
        <v>4</v>
      </c>
      <c r="K43" s="70">
        <f>E5</f>
        <v>113</v>
      </c>
      <c r="L43" s="70">
        <v>1</v>
      </c>
      <c r="M43" s="70">
        <f>B5</f>
        <v>217</v>
      </c>
      <c r="N43" s="70">
        <v>4</v>
      </c>
      <c r="O43" s="70">
        <f>E3</f>
        <v>164</v>
      </c>
      <c r="P43" s="70">
        <v>2</v>
      </c>
      <c r="Q43" s="70">
        <f>C7</f>
        <v>79</v>
      </c>
      <c r="R43" s="70">
        <v>5</v>
      </c>
      <c r="S43" s="70">
        <f>F3</f>
        <v>58</v>
      </c>
      <c r="T43" s="70">
        <v>2</v>
      </c>
      <c r="U43" s="70">
        <f>C7</f>
        <v>79</v>
      </c>
      <c r="V43" s="70">
        <v>1</v>
      </c>
      <c r="W43" s="70">
        <f>B6</f>
        <v>164</v>
      </c>
      <c r="X43" s="70">
        <v>3</v>
      </c>
      <c r="Y43" s="70">
        <f>D6</f>
        <v>113</v>
      </c>
      <c r="Z43" s="70">
        <v>1</v>
      </c>
      <c r="AA43" s="70">
        <f>B4</f>
        <v>132</v>
      </c>
    </row>
    <row r="44" spans="8:28" x14ac:dyDescent="0.25">
      <c r="H44" s="70">
        <v>5</v>
      </c>
      <c r="I44" s="70">
        <f>F4</f>
        <v>79</v>
      </c>
      <c r="J44" s="70">
        <v>1</v>
      </c>
      <c r="K44" s="70">
        <f>B6</f>
        <v>164</v>
      </c>
      <c r="L44" s="70">
        <v>5</v>
      </c>
      <c r="M44" s="70">
        <f>F3</f>
        <v>58</v>
      </c>
      <c r="N44" s="70">
        <v>5</v>
      </c>
      <c r="O44" s="70">
        <f>F6</f>
        <v>196</v>
      </c>
      <c r="P44" s="70">
        <v>4</v>
      </c>
      <c r="Q44" s="70">
        <f>E4</f>
        <v>201</v>
      </c>
      <c r="R44" s="70">
        <v>3</v>
      </c>
      <c r="S44" s="70">
        <f>D7</f>
        <v>303</v>
      </c>
      <c r="T44" s="70">
        <v>3</v>
      </c>
      <c r="U44" s="70">
        <f>D4</f>
        <v>290</v>
      </c>
      <c r="V44" s="70">
        <v>3</v>
      </c>
      <c r="W44" s="70">
        <f>D3</f>
        <v>217</v>
      </c>
      <c r="X44" s="70">
        <v>2</v>
      </c>
      <c r="Y44" s="70">
        <f>C5</f>
        <v>290</v>
      </c>
      <c r="Z44" s="70">
        <v>4</v>
      </c>
      <c r="AA44" s="70">
        <f>E3</f>
        <v>164</v>
      </c>
    </row>
    <row r="45" spans="8:28" x14ac:dyDescent="0.25"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</row>
    <row r="46" spans="8:28" x14ac:dyDescent="0.25">
      <c r="H46" s="95"/>
      <c r="I46" s="139">
        <f>SUM(I40:I45)</f>
        <v>704</v>
      </c>
      <c r="J46" s="95"/>
      <c r="K46" s="139">
        <f>SUM(K40:K45)</f>
        <v>791</v>
      </c>
      <c r="L46" s="95"/>
      <c r="M46" s="139">
        <f>SUM(M40:M45)</f>
        <v>668</v>
      </c>
      <c r="N46" s="95"/>
      <c r="O46" s="139">
        <f>SUM(O40:O45)</f>
        <v>946</v>
      </c>
      <c r="P46" s="95"/>
      <c r="Q46" s="139">
        <f>SUM(Q40:Q45)</f>
        <v>668</v>
      </c>
      <c r="R46" s="95"/>
      <c r="S46" s="139">
        <f>SUM(S40:S45)</f>
        <v>1016</v>
      </c>
      <c r="T46" s="95"/>
      <c r="U46" s="139">
        <f>SUM(U40:U45)</f>
        <v>946</v>
      </c>
      <c r="V46" s="95"/>
      <c r="W46" s="139">
        <f>SUM(W40:W45)</f>
        <v>964</v>
      </c>
      <c r="X46" s="139"/>
      <c r="Y46" s="139">
        <f>SUM(Y40:Y45)</f>
        <v>704</v>
      </c>
      <c r="Z46" s="95"/>
      <c r="AA46" s="139">
        <f>SUM(AA40:AA45)</f>
        <v>1085</v>
      </c>
      <c r="AB46">
        <f>MIN(I46:AA46)</f>
        <v>668</v>
      </c>
    </row>
    <row r="47" spans="8:28" x14ac:dyDescent="0.25">
      <c r="H47" s="211"/>
      <c r="I47" s="212"/>
      <c r="J47" s="212"/>
      <c r="K47" s="212"/>
      <c r="L47" s="212"/>
      <c r="M47" s="212"/>
      <c r="N47" s="212"/>
      <c r="O47" s="212"/>
      <c r="P47" s="212"/>
      <c r="Q47" s="212"/>
      <c r="R47" s="212"/>
      <c r="S47" s="212"/>
      <c r="T47" s="212"/>
      <c r="U47" s="212"/>
      <c r="V47" s="212"/>
      <c r="W47" s="212"/>
      <c r="X47" s="212"/>
      <c r="Y47" s="212"/>
      <c r="Z47" s="212"/>
      <c r="AA47" s="213"/>
    </row>
    <row r="48" spans="8:28" x14ac:dyDescent="0.25">
      <c r="H48" s="70" t="s">
        <v>75</v>
      </c>
      <c r="I48" s="70"/>
      <c r="J48" s="70" t="s">
        <v>76</v>
      </c>
      <c r="K48" s="70"/>
      <c r="L48" s="70" t="s">
        <v>77</v>
      </c>
      <c r="M48" s="70"/>
      <c r="N48" s="70" t="s">
        <v>78</v>
      </c>
      <c r="O48" s="70"/>
      <c r="P48" s="70" t="s">
        <v>79</v>
      </c>
      <c r="Q48" s="70"/>
      <c r="R48" s="70" t="s">
        <v>80</v>
      </c>
      <c r="S48" s="70"/>
      <c r="T48" s="70" t="s">
        <v>81</v>
      </c>
      <c r="U48" s="70"/>
      <c r="V48" s="70" t="s">
        <v>82</v>
      </c>
      <c r="W48" s="70"/>
      <c r="X48" s="70" t="s">
        <v>83</v>
      </c>
      <c r="Y48" s="70"/>
      <c r="Z48" s="70" t="s">
        <v>84</v>
      </c>
      <c r="AA48" s="70"/>
    </row>
    <row r="49" spans="8:28" x14ac:dyDescent="0.25">
      <c r="H49" s="70">
        <v>5</v>
      </c>
      <c r="I49" s="70">
        <f>F7</f>
        <v>0</v>
      </c>
      <c r="J49" s="70">
        <v>5</v>
      </c>
      <c r="K49" s="70">
        <f>F7</f>
        <v>0</v>
      </c>
      <c r="L49" s="70">
        <v>2</v>
      </c>
      <c r="M49" s="70">
        <f>C4</f>
        <v>0</v>
      </c>
      <c r="N49" s="70">
        <v>2</v>
      </c>
      <c r="O49" s="70">
        <f>C4</f>
        <v>0</v>
      </c>
      <c r="P49" s="70">
        <v>1</v>
      </c>
      <c r="Q49" s="70">
        <f>B3</f>
        <v>0</v>
      </c>
      <c r="R49" s="70">
        <v>2</v>
      </c>
      <c r="S49" s="70">
        <f>C4</f>
        <v>0</v>
      </c>
      <c r="T49" s="70">
        <v>2</v>
      </c>
      <c r="U49" s="70">
        <f>C4</f>
        <v>0</v>
      </c>
      <c r="V49" s="70">
        <v>5</v>
      </c>
      <c r="W49" s="70">
        <f>F7</f>
        <v>0</v>
      </c>
      <c r="X49" s="70">
        <v>5</v>
      </c>
      <c r="Y49" s="70">
        <f>F7</f>
        <v>0</v>
      </c>
      <c r="Z49" s="70">
        <v>2</v>
      </c>
      <c r="AA49" s="70">
        <f>C4</f>
        <v>0</v>
      </c>
    </row>
    <row r="50" spans="8:28" x14ac:dyDescent="0.25">
      <c r="H50" s="70">
        <v>3</v>
      </c>
      <c r="I50" s="70">
        <f>D7</f>
        <v>303</v>
      </c>
      <c r="J50" s="70">
        <v>2</v>
      </c>
      <c r="K50" s="70">
        <f>C7</f>
        <v>79</v>
      </c>
      <c r="L50" s="70">
        <v>4</v>
      </c>
      <c r="M50" s="70">
        <f>E4</f>
        <v>201</v>
      </c>
      <c r="N50" s="70">
        <v>5</v>
      </c>
      <c r="O50" s="70">
        <f>F4</f>
        <v>79</v>
      </c>
      <c r="P50" s="70">
        <v>4</v>
      </c>
      <c r="Q50" s="70">
        <f>E3</f>
        <v>164</v>
      </c>
      <c r="R50" s="70">
        <v>1</v>
      </c>
      <c r="S50" s="70">
        <f>B4</f>
        <v>132</v>
      </c>
      <c r="T50" s="70">
        <v>4</v>
      </c>
      <c r="U50" s="70">
        <f>E4</f>
        <v>201</v>
      </c>
      <c r="V50" s="70">
        <v>4</v>
      </c>
      <c r="W50" s="70">
        <f>E7</f>
        <v>196</v>
      </c>
      <c r="X50" s="70">
        <v>1</v>
      </c>
      <c r="Y50" s="70">
        <f>B7</f>
        <v>58</v>
      </c>
      <c r="Z50" s="70">
        <v>5</v>
      </c>
      <c r="AA50" s="70">
        <f>F4</f>
        <v>79</v>
      </c>
    </row>
    <row r="51" spans="8:28" x14ac:dyDescent="0.25">
      <c r="H51" s="70">
        <v>4</v>
      </c>
      <c r="I51" s="70">
        <f>E5</f>
        <v>113</v>
      </c>
      <c r="J51" s="70">
        <v>4</v>
      </c>
      <c r="K51" s="70">
        <f>E4</f>
        <v>201</v>
      </c>
      <c r="L51" s="70">
        <v>1</v>
      </c>
      <c r="M51" s="70">
        <f>B6</f>
        <v>164</v>
      </c>
      <c r="N51" s="70">
        <v>3</v>
      </c>
      <c r="O51" s="70">
        <f>D7</f>
        <v>303</v>
      </c>
      <c r="P51" s="70">
        <v>2</v>
      </c>
      <c r="Q51" s="70">
        <f>C6</f>
        <v>201</v>
      </c>
      <c r="R51" s="70">
        <v>3</v>
      </c>
      <c r="S51" s="70">
        <f>D3</f>
        <v>217</v>
      </c>
      <c r="T51" s="70">
        <v>3</v>
      </c>
      <c r="U51" s="70">
        <f>D6</f>
        <v>113</v>
      </c>
      <c r="V51" s="70">
        <v>2</v>
      </c>
      <c r="W51" s="70">
        <f>C6</f>
        <v>201</v>
      </c>
      <c r="X51" s="70">
        <v>3</v>
      </c>
      <c r="Y51" s="70">
        <f>D3</f>
        <v>217</v>
      </c>
      <c r="Z51" s="70">
        <v>4</v>
      </c>
      <c r="AA51" s="70">
        <f>E7</f>
        <v>196</v>
      </c>
    </row>
    <row r="52" spans="8:28" x14ac:dyDescent="0.25">
      <c r="H52" s="70">
        <v>1</v>
      </c>
      <c r="I52" s="70">
        <f>B6</f>
        <v>164</v>
      </c>
      <c r="J52" s="70">
        <v>3</v>
      </c>
      <c r="K52" s="70">
        <f>D6</f>
        <v>113</v>
      </c>
      <c r="L52" s="70">
        <v>5</v>
      </c>
      <c r="M52" s="70">
        <f>F3</f>
        <v>58</v>
      </c>
      <c r="N52" s="70">
        <v>4</v>
      </c>
      <c r="O52" s="70">
        <f>E5</f>
        <v>113</v>
      </c>
      <c r="P52" s="70">
        <v>5</v>
      </c>
      <c r="Q52" s="70">
        <f>F4</f>
        <v>79</v>
      </c>
      <c r="R52" s="70">
        <v>4</v>
      </c>
      <c r="S52" s="70">
        <f>E5</f>
        <v>113</v>
      </c>
      <c r="T52" s="70">
        <v>1</v>
      </c>
      <c r="U52" s="70">
        <f>B5</f>
        <v>217</v>
      </c>
      <c r="V52" s="70">
        <v>3</v>
      </c>
      <c r="W52" s="70">
        <f>D4</f>
        <v>290</v>
      </c>
      <c r="X52" s="70">
        <v>4</v>
      </c>
      <c r="Y52" s="70">
        <f>E5</f>
        <v>113</v>
      </c>
      <c r="Z52" s="70">
        <v>3</v>
      </c>
      <c r="AA52" s="70">
        <f>D6</f>
        <v>113</v>
      </c>
    </row>
    <row r="53" spans="8:28" x14ac:dyDescent="0.25">
      <c r="H53" s="70">
        <v>2</v>
      </c>
      <c r="I53" s="70">
        <f>C3</f>
        <v>132</v>
      </c>
      <c r="J53" s="70">
        <v>1</v>
      </c>
      <c r="K53" s="70">
        <f>B5</f>
        <v>217</v>
      </c>
      <c r="L53" s="70">
        <v>3</v>
      </c>
      <c r="M53" s="70">
        <f>D7</f>
        <v>303</v>
      </c>
      <c r="N53" s="70">
        <v>1</v>
      </c>
      <c r="O53" s="70">
        <f>B6</f>
        <v>164</v>
      </c>
      <c r="P53" s="70">
        <v>3</v>
      </c>
      <c r="Q53" s="70">
        <f>D7</f>
        <v>303</v>
      </c>
      <c r="R53" s="70">
        <v>5</v>
      </c>
      <c r="S53" s="70">
        <f>F6</f>
        <v>196</v>
      </c>
      <c r="T53" s="70">
        <v>5</v>
      </c>
      <c r="U53" s="70">
        <f>F3</f>
        <v>58</v>
      </c>
      <c r="V53" s="70">
        <v>1</v>
      </c>
      <c r="W53" s="70">
        <f>B5</f>
        <v>217</v>
      </c>
      <c r="X53" s="70">
        <v>2</v>
      </c>
      <c r="Y53" s="70">
        <f>C6</f>
        <v>201</v>
      </c>
      <c r="Z53" s="70">
        <v>1</v>
      </c>
      <c r="AA53" s="70">
        <f>B5</f>
        <v>217</v>
      </c>
    </row>
    <row r="54" spans="8:28" x14ac:dyDescent="0.25">
      <c r="H54" s="70">
        <v>5</v>
      </c>
      <c r="I54" s="70">
        <f>F4</f>
        <v>79</v>
      </c>
      <c r="J54" s="70">
        <v>5</v>
      </c>
      <c r="K54" s="70">
        <f>F3</f>
        <v>58</v>
      </c>
      <c r="L54" s="70">
        <v>2</v>
      </c>
      <c r="M54" s="70">
        <f>C5</f>
        <v>290</v>
      </c>
      <c r="N54" s="70">
        <v>2</v>
      </c>
      <c r="O54" s="70">
        <f>C3</f>
        <v>132</v>
      </c>
      <c r="P54" s="70">
        <v>1</v>
      </c>
      <c r="Q54" s="70">
        <f>B5</f>
        <v>217</v>
      </c>
      <c r="R54" s="70">
        <v>2</v>
      </c>
      <c r="S54" s="70">
        <f>C7</f>
        <v>79</v>
      </c>
      <c r="T54" s="70">
        <v>2</v>
      </c>
      <c r="U54" s="70">
        <f>C7</f>
        <v>79</v>
      </c>
      <c r="V54" s="70">
        <v>5</v>
      </c>
      <c r="W54" s="70">
        <f>F3</f>
        <v>58</v>
      </c>
      <c r="X54" s="70">
        <v>5</v>
      </c>
      <c r="Y54" s="70">
        <f>F4</f>
        <v>79</v>
      </c>
      <c r="Z54" s="70">
        <v>2</v>
      </c>
      <c r="AA54" s="70">
        <f>C3</f>
        <v>132</v>
      </c>
    </row>
    <row r="55" spans="8:28" x14ac:dyDescent="0.25">
      <c r="H55" s="95"/>
      <c r="I55" s="139">
        <f>SUM(I49:I54)</f>
        <v>791</v>
      </c>
      <c r="J55" s="95"/>
      <c r="K55" s="139">
        <f>SUM(K49:K54)</f>
        <v>668</v>
      </c>
      <c r="L55" s="95"/>
      <c r="M55" s="139">
        <f>SUM(M49:M54)</f>
        <v>1016</v>
      </c>
      <c r="N55" s="95"/>
      <c r="O55" s="139">
        <f>SUM(O49:O54)</f>
        <v>791</v>
      </c>
      <c r="P55" s="95"/>
      <c r="Q55" s="139">
        <f>SUM(Q49:Q54)</f>
        <v>964</v>
      </c>
      <c r="R55" s="95"/>
      <c r="S55" s="139">
        <f>SUM(S49:S54)</f>
        <v>737</v>
      </c>
      <c r="T55" s="95"/>
      <c r="U55" s="139">
        <f>SUM(U49:U54)</f>
        <v>668</v>
      </c>
      <c r="V55" s="95"/>
      <c r="W55" s="139">
        <f>SUM(W49:W54)</f>
        <v>962</v>
      </c>
      <c r="X55" s="95"/>
      <c r="Y55" s="139">
        <f>SUM(Y49:Y54)</f>
        <v>668</v>
      </c>
      <c r="Z55" s="95"/>
      <c r="AA55" s="139">
        <f>SUM(AA49:AA54)</f>
        <v>737</v>
      </c>
      <c r="AB55">
        <f>MIN(I55:AA55)</f>
        <v>668</v>
      </c>
    </row>
    <row r="56" spans="8:28" x14ac:dyDescent="0.25"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</row>
    <row r="57" spans="8:28" x14ac:dyDescent="0.25">
      <c r="H57" s="70" t="s">
        <v>85</v>
      </c>
      <c r="I57" s="70"/>
      <c r="J57" s="70" t="s">
        <v>86</v>
      </c>
      <c r="K57" s="70"/>
      <c r="L57" s="70" t="s">
        <v>87</v>
      </c>
      <c r="M57" s="70"/>
      <c r="N57" s="70" t="s">
        <v>88</v>
      </c>
      <c r="O57" s="70"/>
      <c r="P57" s="70" t="s">
        <v>89</v>
      </c>
      <c r="Q57" s="70"/>
      <c r="R57" s="70" t="s">
        <v>90</v>
      </c>
      <c r="S57" s="70"/>
      <c r="T57" s="70" t="s">
        <v>91</v>
      </c>
      <c r="U57" s="70"/>
      <c r="V57" s="70" t="s">
        <v>92</v>
      </c>
      <c r="W57" s="70"/>
      <c r="X57" s="70" t="s">
        <v>93</v>
      </c>
      <c r="Y57" s="70"/>
      <c r="Z57" s="70" t="s">
        <v>94</v>
      </c>
      <c r="AA57" s="70"/>
    </row>
    <row r="58" spans="8:28" x14ac:dyDescent="0.25">
      <c r="H58" s="70">
        <v>4</v>
      </c>
      <c r="I58" s="70">
        <f>E6</f>
        <v>0</v>
      </c>
      <c r="J58" s="70">
        <v>5</v>
      </c>
      <c r="K58" s="70">
        <f>F7</f>
        <v>0</v>
      </c>
      <c r="L58" s="70">
        <v>4</v>
      </c>
      <c r="M58" s="70">
        <f>E6</f>
        <v>0</v>
      </c>
      <c r="N58" s="70">
        <v>5</v>
      </c>
      <c r="O58" s="70">
        <f>F7</f>
        <v>0</v>
      </c>
      <c r="P58" s="70">
        <v>2</v>
      </c>
      <c r="Q58" s="70">
        <f>C4</f>
        <v>0</v>
      </c>
      <c r="R58" s="70">
        <v>1</v>
      </c>
      <c r="S58" s="70">
        <f>B3</f>
        <v>0</v>
      </c>
      <c r="T58" s="70">
        <v>5</v>
      </c>
      <c r="U58" s="70">
        <f>F7</f>
        <v>0</v>
      </c>
      <c r="V58" s="70">
        <v>1</v>
      </c>
      <c r="W58" s="70">
        <f>B3</f>
        <v>0</v>
      </c>
      <c r="X58" s="70">
        <v>1</v>
      </c>
      <c r="Y58" s="70">
        <f>B3</f>
        <v>0</v>
      </c>
      <c r="Z58" s="70">
        <v>2</v>
      </c>
      <c r="AA58" s="70">
        <f>C4</f>
        <v>0</v>
      </c>
    </row>
    <row r="59" spans="8:28" x14ac:dyDescent="0.25">
      <c r="H59" s="70">
        <v>2</v>
      </c>
      <c r="I59" s="70">
        <f>C6</f>
        <v>201</v>
      </c>
      <c r="J59" s="70">
        <v>4</v>
      </c>
      <c r="K59" s="70">
        <f>E7</f>
        <v>196</v>
      </c>
      <c r="L59" s="70">
        <v>1</v>
      </c>
      <c r="M59" s="70">
        <f>B6</f>
        <v>164</v>
      </c>
      <c r="N59" s="70">
        <v>1</v>
      </c>
      <c r="O59" s="70">
        <f>B7</f>
        <v>58</v>
      </c>
      <c r="P59" s="70">
        <v>4</v>
      </c>
      <c r="Q59" s="70">
        <f>E4</f>
        <v>201</v>
      </c>
      <c r="R59" s="70">
        <v>3</v>
      </c>
      <c r="S59" s="70">
        <f>D3</f>
        <v>217</v>
      </c>
      <c r="T59" s="70">
        <v>2</v>
      </c>
      <c r="U59" s="70">
        <f>C7</f>
        <v>79</v>
      </c>
      <c r="V59" s="70">
        <v>4</v>
      </c>
      <c r="W59" s="70">
        <f>E3</f>
        <v>164</v>
      </c>
      <c r="X59" s="70">
        <v>3</v>
      </c>
      <c r="Y59" s="70">
        <f>D3</f>
        <v>217</v>
      </c>
      <c r="Z59" s="70">
        <v>1</v>
      </c>
      <c r="AA59" s="70">
        <f>B4</f>
        <v>132</v>
      </c>
    </row>
    <row r="60" spans="8:28" x14ac:dyDescent="0.25">
      <c r="H60" s="70">
        <v>5</v>
      </c>
      <c r="I60" s="70">
        <f>F4</f>
        <v>79</v>
      </c>
      <c r="J60" s="70">
        <v>2</v>
      </c>
      <c r="K60" s="70">
        <f>C6</f>
        <v>201</v>
      </c>
      <c r="L60" s="70">
        <v>5</v>
      </c>
      <c r="M60" s="70">
        <f>F3</f>
        <v>58</v>
      </c>
      <c r="N60" s="70">
        <v>2</v>
      </c>
      <c r="O60" s="70">
        <f>C3</f>
        <v>132</v>
      </c>
      <c r="P60" s="70">
        <v>3</v>
      </c>
      <c r="Q60" s="70">
        <f>D6</f>
        <v>113</v>
      </c>
      <c r="R60" s="70">
        <v>4</v>
      </c>
      <c r="S60" s="70">
        <f>E5</f>
        <v>113</v>
      </c>
      <c r="T60" s="70">
        <v>1</v>
      </c>
      <c r="U60" s="70">
        <f>B4</f>
        <v>132</v>
      </c>
      <c r="V60" s="70">
        <v>5</v>
      </c>
      <c r="W60" s="70">
        <f>F6</f>
        <v>196</v>
      </c>
      <c r="X60" s="70">
        <v>2</v>
      </c>
      <c r="Y60" s="70">
        <f>C5</f>
        <v>290</v>
      </c>
      <c r="Z60" s="70">
        <v>5</v>
      </c>
      <c r="AA60" s="70">
        <f>F3</f>
        <v>58</v>
      </c>
    </row>
    <row r="61" spans="8:28" x14ac:dyDescent="0.25">
      <c r="H61" s="70">
        <v>3</v>
      </c>
      <c r="I61" s="70">
        <f>D7</f>
        <v>303</v>
      </c>
      <c r="J61" s="70">
        <v>3</v>
      </c>
      <c r="K61" s="70">
        <f>D4</f>
        <v>290</v>
      </c>
      <c r="L61" s="70">
        <v>2</v>
      </c>
      <c r="M61" s="70">
        <f>C7</f>
        <v>79</v>
      </c>
      <c r="N61" s="70">
        <v>3</v>
      </c>
      <c r="O61" s="70">
        <f>D4</f>
        <v>290</v>
      </c>
      <c r="P61" s="70">
        <v>5</v>
      </c>
      <c r="Q61" s="70">
        <f>F5</f>
        <v>303</v>
      </c>
      <c r="R61" s="70">
        <v>5</v>
      </c>
      <c r="S61" s="70">
        <f>F6</f>
        <v>196</v>
      </c>
      <c r="T61" s="70">
        <v>4</v>
      </c>
      <c r="U61" s="70">
        <f>E3</f>
        <v>164</v>
      </c>
      <c r="V61" s="70">
        <v>3</v>
      </c>
      <c r="W61" s="70">
        <f>D7</f>
        <v>303</v>
      </c>
      <c r="X61" s="70">
        <v>5</v>
      </c>
      <c r="Y61" s="70">
        <f>F4</f>
        <v>79</v>
      </c>
      <c r="Z61" s="70">
        <v>3</v>
      </c>
      <c r="AA61" s="70">
        <f>D7</f>
        <v>303</v>
      </c>
    </row>
    <row r="62" spans="8:28" x14ac:dyDescent="0.25">
      <c r="H62" s="70">
        <v>1</v>
      </c>
      <c r="I62" s="70">
        <f>B5</f>
        <v>217</v>
      </c>
      <c r="J62" s="70">
        <v>1</v>
      </c>
      <c r="K62" s="70">
        <f>B5</f>
        <v>217</v>
      </c>
      <c r="L62" s="70">
        <v>3</v>
      </c>
      <c r="M62" s="70">
        <f>D4</f>
        <v>290</v>
      </c>
      <c r="N62" s="70">
        <v>4</v>
      </c>
      <c r="O62" s="70">
        <f>E5</f>
        <v>113</v>
      </c>
      <c r="P62" s="70">
        <v>1</v>
      </c>
      <c r="Q62" s="70">
        <f>B7</f>
        <v>58</v>
      </c>
      <c r="R62" s="70">
        <v>2</v>
      </c>
      <c r="S62" s="70">
        <f>C7</f>
        <v>79</v>
      </c>
      <c r="T62" s="70">
        <v>3</v>
      </c>
      <c r="U62" s="70">
        <f>D6</f>
        <v>113</v>
      </c>
      <c r="V62" s="70">
        <v>2</v>
      </c>
      <c r="W62" s="70">
        <f>C5</f>
        <v>290</v>
      </c>
      <c r="X62" s="70">
        <v>4</v>
      </c>
      <c r="Y62" s="70">
        <f>E7</f>
        <v>196</v>
      </c>
      <c r="Z62" s="70">
        <v>4</v>
      </c>
      <c r="AA62" s="70">
        <f>E5</f>
        <v>113</v>
      </c>
    </row>
    <row r="63" spans="8:28" x14ac:dyDescent="0.25">
      <c r="H63" s="70">
        <v>4</v>
      </c>
      <c r="I63" s="70">
        <f>E3</f>
        <v>164</v>
      </c>
      <c r="J63" s="70">
        <v>5</v>
      </c>
      <c r="K63" s="70">
        <f>F3</f>
        <v>58</v>
      </c>
      <c r="L63" s="70">
        <v>4</v>
      </c>
      <c r="M63" s="70">
        <f>E5</f>
        <v>113</v>
      </c>
      <c r="N63" s="70">
        <v>5</v>
      </c>
      <c r="O63" s="70">
        <f>F6</f>
        <v>196</v>
      </c>
      <c r="P63" s="70">
        <v>2</v>
      </c>
      <c r="Q63" s="70">
        <f>C3</f>
        <v>132</v>
      </c>
      <c r="R63" s="70">
        <v>1</v>
      </c>
      <c r="S63" s="70">
        <f>B4</f>
        <v>132</v>
      </c>
      <c r="T63" s="70">
        <v>5</v>
      </c>
      <c r="U63" s="70">
        <f>F5</f>
        <v>303</v>
      </c>
      <c r="V63" s="70">
        <v>1</v>
      </c>
      <c r="W63" s="70">
        <f>B4</f>
        <v>132</v>
      </c>
      <c r="X63" s="70">
        <v>1</v>
      </c>
      <c r="Y63" s="70">
        <f>B6</f>
        <v>164</v>
      </c>
      <c r="Z63" s="70">
        <v>2</v>
      </c>
      <c r="AA63" s="70">
        <f>C6</f>
        <v>201</v>
      </c>
    </row>
    <row r="64" spans="8:28" x14ac:dyDescent="0.25">
      <c r="H64" s="95"/>
      <c r="I64" s="139">
        <f>SUM(I58:I63)</f>
        <v>964</v>
      </c>
      <c r="J64" s="95"/>
      <c r="K64" s="139">
        <f>SUM(K58:K63)</f>
        <v>962</v>
      </c>
      <c r="L64" s="95"/>
      <c r="M64" s="139">
        <f>SUM(M58:M63)</f>
        <v>704</v>
      </c>
      <c r="N64" s="95"/>
      <c r="O64" s="139">
        <f>SUM(O58:O63)</f>
        <v>789</v>
      </c>
      <c r="P64" s="95"/>
      <c r="Q64" s="139">
        <f>SUM(Q58:Q63)</f>
        <v>807</v>
      </c>
      <c r="R64" s="95"/>
      <c r="S64" s="139">
        <f>SUM(S58:S63)</f>
        <v>737</v>
      </c>
      <c r="T64" s="95"/>
      <c r="U64" s="139">
        <f>SUM(U58:U63)</f>
        <v>791</v>
      </c>
      <c r="V64" s="95"/>
      <c r="W64" s="139">
        <f>SUM(W58:W63)</f>
        <v>1085</v>
      </c>
      <c r="X64" s="95"/>
      <c r="Y64" s="139">
        <f>SUM(Y58:Y63)</f>
        <v>946</v>
      </c>
      <c r="Z64" s="95"/>
      <c r="AA64" s="139">
        <f>SUM(AA58:AA63)</f>
        <v>807</v>
      </c>
      <c r="AB64">
        <f>MIN(I64:AA64)</f>
        <v>704</v>
      </c>
    </row>
    <row r="65" spans="8:28" x14ac:dyDescent="0.25">
      <c r="H65" s="70" t="s">
        <v>95</v>
      </c>
      <c r="I65" s="70"/>
      <c r="J65" s="70" t="s">
        <v>96</v>
      </c>
      <c r="K65" s="70"/>
      <c r="L65" s="70" t="s">
        <v>97</v>
      </c>
      <c r="M65" s="70"/>
      <c r="N65" s="70" t="s">
        <v>98</v>
      </c>
      <c r="O65" s="70"/>
      <c r="P65" s="70" t="s">
        <v>99</v>
      </c>
      <c r="Q65" s="70"/>
      <c r="R65" s="70" t="s">
        <v>100</v>
      </c>
      <c r="S65" s="70"/>
      <c r="T65" s="70" t="s">
        <v>101</v>
      </c>
      <c r="U65" s="70"/>
      <c r="V65" s="70" t="s">
        <v>102</v>
      </c>
      <c r="W65" s="70"/>
      <c r="X65" s="70" t="s">
        <v>103</v>
      </c>
      <c r="Y65" s="70"/>
      <c r="Z65" s="70" t="s">
        <v>104</v>
      </c>
      <c r="AA65" s="70"/>
    </row>
    <row r="66" spans="8:28" x14ac:dyDescent="0.25">
      <c r="H66" s="70">
        <v>3</v>
      </c>
      <c r="I66" s="70">
        <f>D5</f>
        <v>0</v>
      </c>
      <c r="J66" s="70">
        <v>3</v>
      </c>
      <c r="K66" s="70">
        <f>D5</f>
        <v>0</v>
      </c>
      <c r="L66" s="70">
        <v>5</v>
      </c>
      <c r="M66" s="70">
        <f>F7</f>
        <v>0</v>
      </c>
      <c r="N66" s="70">
        <v>4</v>
      </c>
      <c r="O66" s="70">
        <f>E6</f>
        <v>0</v>
      </c>
      <c r="P66" s="70">
        <v>1</v>
      </c>
      <c r="Q66" s="70">
        <f>B3</f>
        <v>0</v>
      </c>
      <c r="R66" s="70">
        <v>1</v>
      </c>
      <c r="S66" s="70">
        <f>B3</f>
        <v>0</v>
      </c>
      <c r="T66" s="70">
        <v>2</v>
      </c>
      <c r="U66" s="70">
        <f>C4</f>
        <v>0</v>
      </c>
      <c r="V66" s="70">
        <v>4</v>
      </c>
      <c r="W66" s="70">
        <f>E6</f>
        <v>0</v>
      </c>
      <c r="X66" s="70">
        <v>4</v>
      </c>
      <c r="Y66" s="70">
        <f>E6</f>
        <v>0</v>
      </c>
      <c r="Z66" s="70">
        <v>4</v>
      </c>
      <c r="AA66" s="70">
        <f>E6</f>
        <v>0</v>
      </c>
    </row>
    <row r="67" spans="8:28" x14ac:dyDescent="0.25">
      <c r="H67" s="70">
        <v>5</v>
      </c>
      <c r="I67" s="70">
        <f>F5</f>
        <v>303</v>
      </c>
      <c r="J67" s="70">
        <v>2</v>
      </c>
      <c r="K67" s="70">
        <f>C5</f>
        <v>290</v>
      </c>
      <c r="L67" s="70">
        <v>3</v>
      </c>
      <c r="M67" s="70">
        <f>D7</f>
        <v>303</v>
      </c>
      <c r="N67" s="70">
        <v>3</v>
      </c>
      <c r="O67" s="70">
        <f>D6</f>
        <v>113</v>
      </c>
      <c r="P67" s="70">
        <v>3</v>
      </c>
      <c r="Q67" s="70">
        <f>D3</f>
        <v>217</v>
      </c>
      <c r="R67" s="70">
        <v>4</v>
      </c>
      <c r="S67" s="70">
        <f>E3</f>
        <v>164</v>
      </c>
      <c r="T67" s="70">
        <v>5</v>
      </c>
      <c r="U67" s="70">
        <f>F4</f>
        <v>79</v>
      </c>
      <c r="V67" s="70">
        <v>2</v>
      </c>
      <c r="W67" s="70">
        <f>C6</f>
        <v>201</v>
      </c>
      <c r="X67" s="70">
        <v>3</v>
      </c>
      <c r="Y67" s="70">
        <f>D6</f>
        <v>113</v>
      </c>
      <c r="Z67" s="70">
        <v>2</v>
      </c>
      <c r="AA67" s="70">
        <f>C6</f>
        <v>201</v>
      </c>
    </row>
    <row r="68" spans="8:28" x14ac:dyDescent="0.25">
      <c r="H68" s="70">
        <v>2</v>
      </c>
      <c r="I68" s="70">
        <f>C7</f>
        <v>79</v>
      </c>
      <c r="J68" s="70">
        <v>5</v>
      </c>
      <c r="K68" s="70">
        <f>F4</f>
        <v>79</v>
      </c>
      <c r="L68" s="70">
        <v>4</v>
      </c>
      <c r="M68" s="70">
        <f>E5</f>
        <v>113</v>
      </c>
      <c r="N68" s="70">
        <v>2</v>
      </c>
      <c r="O68" s="70">
        <f>C5</f>
        <v>290</v>
      </c>
      <c r="P68" s="70">
        <v>2</v>
      </c>
      <c r="Q68" s="70">
        <f>C5</f>
        <v>290</v>
      </c>
      <c r="R68" s="70">
        <v>2</v>
      </c>
      <c r="S68" s="70">
        <f>C6</f>
        <v>201</v>
      </c>
      <c r="T68" s="70">
        <v>1</v>
      </c>
      <c r="U68" s="70">
        <f>B7</f>
        <v>58</v>
      </c>
      <c r="V68" s="70">
        <v>3</v>
      </c>
      <c r="W68" s="70">
        <f>D4</f>
        <v>290</v>
      </c>
      <c r="X68" s="70">
        <v>2</v>
      </c>
      <c r="Y68" s="70">
        <f>C5</f>
        <v>290</v>
      </c>
      <c r="Z68" s="70">
        <v>3</v>
      </c>
      <c r="AA68" s="70">
        <f>D4</f>
        <v>290</v>
      </c>
    </row>
    <row r="69" spans="8:28" x14ac:dyDescent="0.25">
      <c r="H69" s="70">
        <v>4</v>
      </c>
      <c r="I69" s="70">
        <f>E4</f>
        <v>201</v>
      </c>
      <c r="J69" s="70">
        <v>1</v>
      </c>
      <c r="K69" s="70">
        <f>B7</f>
        <v>58</v>
      </c>
      <c r="L69" s="70">
        <v>1</v>
      </c>
      <c r="M69" s="70">
        <f>B6</f>
        <v>164</v>
      </c>
      <c r="N69" s="70">
        <v>5</v>
      </c>
      <c r="O69" s="70">
        <f>F4</f>
        <v>79</v>
      </c>
      <c r="P69" s="70">
        <v>4</v>
      </c>
      <c r="Q69" s="70">
        <f>E4</f>
        <v>201</v>
      </c>
      <c r="R69" s="70">
        <v>3</v>
      </c>
      <c r="S69" s="70">
        <f>D4</f>
        <v>290</v>
      </c>
      <c r="T69" s="70">
        <v>3</v>
      </c>
      <c r="U69" s="70">
        <f>D3</f>
        <v>217</v>
      </c>
      <c r="V69" s="70">
        <v>1</v>
      </c>
      <c r="W69" s="70">
        <f>B5</f>
        <v>217</v>
      </c>
      <c r="X69" s="70">
        <v>5</v>
      </c>
      <c r="Y69" s="70">
        <f>F4</f>
        <v>79</v>
      </c>
      <c r="Z69" s="70">
        <v>5</v>
      </c>
      <c r="AA69" s="70">
        <f>F5</f>
        <v>303</v>
      </c>
    </row>
    <row r="70" spans="8:28" x14ac:dyDescent="0.25">
      <c r="H70" s="70">
        <v>1</v>
      </c>
      <c r="I70" s="70">
        <f>B6</f>
        <v>164</v>
      </c>
      <c r="J70" s="70">
        <v>4</v>
      </c>
      <c r="K70" s="70">
        <f>E3</f>
        <v>164</v>
      </c>
      <c r="L70" s="70">
        <v>2</v>
      </c>
      <c r="M70" s="70">
        <f>C3</f>
        <v>132</v>
      </c>
      <c r="N70" s="70">
        <v>1</v>
      </c>
      <c r="O70" s="70">
        <f>B7</f>
        <v>58</v>
      </c>
      <c r="P70" s="70">
        <v>5</v>
      </c>
      <c r="Q70" s="70">
        <f>F6</f>
        <v>196</v>
      </c>
      <c r="R70" s="70">
        <v>5</v>
      </c>
      <c r="S70" s="70">
        <f>F5</f>
        <v>303</v>
      </c>
      <c r="T70" s="70">
        <v>4</v>
      </c>
      <c r="U70" s="70">
        <f>E5</f>
        <v>113</v>
      </c>
      <c r="V70" s="70">
        <v>5</v>
      </c>
      <c r="W70" s="70">
        <f>F3</f>
        <v>58</v>
      </c>
      <c r="X70" s="70">
        <v>1</v>
      </c>
      <c r="Y70" s="70">
        <f>B7</f>
        <v>58</v>
      </c>
      <c r="Z70" s="70">
        <v>1</v>
      </c>
      <c r="AA70" s="70">
        <f>B7</f>
        <v>58</v>
      </c>
    </row>
    <row r="71" spans="8:28" x14ac:dyDescent="0.25">
      <c r="H71" s="70">
        <v>3</v>
      </c>
      <c r="I71" s="70">
        <f>D3</f>
        <v>217</v>
      </c>
      <c r="J71" s="70">
        <v>3</v>
      </c>
      <c r="K71" s="70">
        <f>D6</f>
        <v>113</v>
      </c>
      <c r="L71" s="70">
        <v>5</v>
      </c>
      <c r="M71" s="70">
        <f>F4</f>
        <v>79</v>
      </c>
      <c r="N71" s="70">
        <v>4</v>
      </c>
      <c r="O71" s="70">
        <f>E3</f>
        <v>164</v>
      </c>
      <c r="P71" s="70">
        <v>1</v>
      </c>
      <c r="Q71" s="70">
        <f>B7</f>
        <v>58</v>
      </c>
      <c r="R71" s="70">
        <v>1</v>
      </c>
      <c r="S71" s="70">
        <f>B7</f>
        <v>58</v>
      </c>
      <c r="T71" s="70">
        <v>2</v>
      </c>
      <c r="U71" s="70">
        <f>C6</f>
        <v>201</v>
      </c>
      <c r="V71" s="70">
        <v>4</v>
      </c>
      <c r="W71" s="70">
        <f>E7</f>
        <v>196</v>
      </c>
      <c r="X71" s="70">
        <v>4</v>
      </c>
      <c r="Y71" s="70">
        <f>E3</f>
        <v>164</v>
      </c>
      <c r="Z71" s="70">
        <v>4</v>
      </c>
      <c r="AA71" s="70">
        <f>E3</f>
        <v>164</v>
      </c>
    </row>
    <row r="72" spans="8:28" x14ac:dyDescent="0.25">
      <c r="H72" s="95"/>
      <c r="I72" s="139">
        <f>SUM(I66:I71)</f>
        <v>964</v>
      </c>
      <c r="J72" s="95"/>
      <c r="K72" s="139">
        <f>SUM(K66:K71)</f>
        <v>704</v>
      </c>
      <c r="L72" s="95"/>
      <c r="M72" s="139">
        <f>SUM(M66:M71)</f>
        <v>791</v>
      </c>
      <c r="N72" s="95"/>
      <c r="O72" s="139">
        <f>SUM(O66:O71)</f>
        <v>704</v>
      </c>
      <c r="P72" s="95"/>
      <c r="Q72" s="139">
        <f>SUM(Q66:Q71)</f>
        <v>962</v>
      </c>
      <c r="R72" s="95"/>
      <c r="S72" s="139">
        <f>SUM(S66:S71)</f>
        <v>1016</v>
      </c>
      <c r="T72" s="95"/>
      <c r="U72" s="139">
        <f>SUM(U66:U71)</f>
        <v>668</v>
      </c>
      <c r="V72" s="95"/>
      <c r="W72" s="139">
        <f>SUM(W66:W71)</f>
        <v>962</v>
      </c>
      <c r="X72" s="95"/>
      <c r="Y72" s="139">
        <f>SUM(Y66:Y71)</f>
        <v>704</v>
      </c>
      <c r="Z72" s="95"/>
      <c r="AA72" s="139">
        <f>SUM(AA66:AA71)</f>
        <v>1016</v>
      </c>
      <c r="AB72">
        <f>MIN(I72:AA72)</f>
        <v>668</v>
      </c>
    </row>
    <row r="73" spans="8:28" x14ac:dyDescent="0.25"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</row>
    <row r="74" spans="8:28" x14ac:dyDescent="0.25">
      <c r="H74" s="70" t="s">
        <v>105</v>
      </c>
      <c r="I74" s="70"/>
      <c r="J74" s="70" t="s">
        <v>106</v>
      </c>
      <c r="K74" s="70"/>
      <c r="L74" s="70" t="s">
        <v>107</v>
      </c>
      <c r="M74" s="70"/>
      <c r="N74" s="70" t="s">
        <v>108</v>
      </c>
      <c r="O74" s="70"/>
      <c r="P74" s="70" t="s">
        <v>109</v>
      </c>
      <c r="Q74" s="70"/>
      <c r="R74" s="70" t="s">
        <v>110</v>
      </c>
      <c r="S74" s="70"/>
      <c r="T74" s="70" t="s">
        <v>111</v>
      </c>
      <c r="U74" s="70"/>
      <c r="V74" s="70" t="s">
        <v>112</v>
      </c>
      <c r="W74" s="70"/>
      <c r="X74" s="70" t="s">
        <v>113</v>
      </c>
      <c r="Y74" s="70"/>
      <c r="Z74" s="70" t="s">
        <v>114</v>
      </c>
      <c r="AA74" s="70"/>
    </row>
    <row r="75" spans="8:28" x14ac:dyDescent="0.25">
      <c r="H75" s="70">
        <v>2</v>
      </c>
      <c r="I75" s="70">
        <f>C4</f>
        <v>0</v>
      </c>
      <c r="J75" s="70">
        <v>3</v>
      </c>
      <c r="K75" s="70">
        <f>D5</f>
        <v>0</v>
      </c>
      <c r="L75" s="70">
        <v>2</v>
      </c>
      <c r="M75" s="70">
        <f>C4</f>
        <v>0</v>
      </c>
      <c r="N75" s="70">
        <v>1</v>
      </c>
      <c r="O75" s="70">
        <f>B3</f>
        <v>0</v>
      </c>
      <c r="P75" s="70">
        <v>4</v>
      </c>
      <c r="Q75" s="70">
        <f>E6</f>
        <v>0</v>
      </c>
      <c r="R75" s="70">
        <v>3</v>
      </c>
      <c r="S75" s="70">
        <f>D5</f>
        <v>0</v>
      </c>
      <c r="T75" s="70">
        <v>5</v>
      </c>
      <c r="U75" s="70">
        <f>F7</f>
        <v>0</v>
      </c>
      <c r="V75" s="70">
        <v>1</v>
      </c>
      <c r="W75" s="70">
        <f>B3</f>
        <v>0</v>
      </c>
      <c r="X75" s="70">
        <v>2</v>
      </c>
      <c r="Y75" s="70">
        <f>C4</f>
        <v>0</v>
      </c>
      <c r="Z75" s="70">
        <v>2</v>
      </c>
      <c r="AA75" s="70">
        <f>C4</f>
        <v>0</v>
      </c>
    </row>
    <row r="76" spans="8:28" x14ac:dyDescent="0.25">
      <c r="H76" s="70">
        <v>4</v>
      </c>
      <c r="I76" s="70">
        <f>E4</f>
        <v>201</v>
      </c>
      <c r="J76" s="70">
        <v>1</v>
      </c>
      <c r="K76" s="70">
        <f>B5</f>
        <v>217</v>
      </c>
      <c r="L76" s="70">
        <v>3</v>
      </c>
      <c r="M76" s="70">
        <f>D4</f>
        <v>290</v>
      </c>
      <c r="N76" s="70">
        <v>3</v>
      </c>
      <c r="O76" s="70">
        <f>D3</f>
        <v>217</v>
      </c>
      <c r="P76" s="70">
        <v>3</v>
      </c>
      <c r="Q76" s="70">
        <f>D6</f>
        <v>113</v>
      </c>
      <c r="R76" s="70">
        <v>1</v>
      </c>
      <c r="S76" s="70">
        <f>B5</f>
        <v>217</v>
      </c>
      <c r="T76" s="70">
        <v>2</v>
      </c>
      <c r="U76" s="70">
        <f>C7</f>
        <v>79</v>
      </c>
      <c r="V76" s="70">
        <v>5</v>
      </c>
      <c r="W76" s="70">
        <f>F3</f>
        <v>58</v>
      </c>
      <c r="X76" s="70">
        <v>5</v>
      </c>
      <c r="Y76" s="70">
        <f>F4</f>
        <v>79</v>
      </c>
      <c r="Z76" s="70">
        <v>1</v>
      </c>
      <c r="AA76" s="70">
        <f>B4</f>
        <v>132</v>
      </c>
    </row>
    <row r="77" spans="8:28" x14ac:dyDescent="0.25">
      <c r="H77" s="70">
        <v>1</v>
      </c>
      <c r="I77" s="70">
        <f>B6</f>
        <v>164</v>
      </c>
      <c r="J77" s="70">
        <v>2</v>
      </c>
      <c r="K77" s="70">
        <f>C3</f>
        <v>132</v>
      </c>
      <c r="L77" s="70">
        <v>4</v>
      </c>
      <c r="M77" s="70">
        <f>E5</f>
        <v>113</v>
      </c>
      <c r="N77" s="70">
        <v>5</v>
      </c>
      <c r="O77" s="70">
        <f>F5</f>
        <v>303</v>
      </c>
      <c r="P77" s="70">
        <v>5</v>
      </c>
      <c r="Q77" s="70">
        <f>F5</f>
        <v>303</v>
      </c>
      <c r="R77" s="70">
        <v>5</v>
      </c>
      <c r="S77" s="70">
        <f>F3</f>
        <v>58</v>
      </c>
      <c r="T77" s="70">
        <v>3</v>
      </c>
      <c r="U77" s="70">
        <f>D4</f>
        <v>290</v>
      </c>
      <c r="V77" s="70">
        <v>4</v>
      </c>
      <c r="W77" s="70">
        <f>E7</f>
        <v>196</v>
      </c>
      <c r="X77" s="70">
        <v>4</v>
      </c>
      <c r="Y77" s="70">
        <f>E7</f>
        <v>196</v>
      </c>
      <c r="Z77" s="70">
        <v>5</v>
      </c>
      <c r="AA77" s="70">
        <f>F3</f>
        <v>58</v>
      </c>
    </row>
    <row r="78" spans="8:28" x14ac:dyDescent="0.25">
      <c r="H78" s="70">
        <v>3</v>
      </c>
      <c r="I78" s="70">
        <f>D3</f>
        <v>217</v>
      </c>
      <c r="J78" s="70">
        <v>4</v>
      </c>
      <c r="K78" s="70">
        <f>E4</f>
        <v>201</v>
      </c>
      <c r="L78" s="70">
        <v>1</v>
      </c>
      <c r="M78" s="70">
        <f>B6</f>
        <v>164</v>
      </c>
      <c r="N78" s="70">
        <v>2</v>
      </c>
      <c r="O78" s="70">
        <f>C7</f>
        <v>79</v>
      </c>
      <c r="P78" s="70">
        <v>2</v>
      </c>
      <c r="Q78" s="70">
        <f>C7</f>
        <v>79</v>
      </c>
      <c r="R78" s="70">
        <v>2</v>
      </c>
      <c r="S78" s="70">
        <f>C7</f>
        <v>79</v>
      </c>
      <c r="T78" s="70">
        <v>1</v>
      </c>
      <c r="U78" s="70">
        <f>B5</f>
        <v>217</v>
      </c>
      <c r="V78" s="70">
        <v>2</v>
      </c>
      <c r="W78" s="70">
        <f>C6</f>
        <v>201</v>
      </c>
      <c r="X78" s="70">
        <v>1</v>
      </c>
      <c r="Y78" s="70">
        <f>B6</f>
        <v>164</v>
      </c>
      <c r="Z78" s="70">
        <v>4</v>
      </c>
      <c r="AA78" s="70">
        <f>E7</f>
        <v>196</v>
      </c>
    </row>
    <row r="79" spans="8:28" x14ac:dyDescent="0.25">
      <c r="H79" s="70">
        <v>5</v>
      </c>
      <c r="I79" s="70">
        <f>F5</f>
        <v>303</v>
      </c>
      <c r="J79" s="70">
        <v>5</v>
      </c>
      <c r="K79" s="70">
        <f>F6</f>
        <v>196</v>
      </c>
      <c r="L79" s="70">
        <v>5</v>
      </c>
      <c r="M79" s="70">
        <f>F3</f>
        <v>58</v>
      </c>
      <c r="N79" s="70">
        <v>4</v>
      </c>
      <c r="O79" s="70">
        <f>E4</f>
        <v>201</v>
      </c>
      <c r="P79" s="70">
        <v>1</v>
      </c>
      <c r="Q79" s="70">
        <f>B4</f>
        <v>132</v>
      </c>
      <c r="R79" s="70">
        <v>4</v>
      </c>
      <c r="S79" s="70">
        <f>E4</f>
        <v>201</v>
      </c>
      <c r="T79" s="70">
        <v>4</v>
      </c>
      <c r="U79" s="70">
        <f>E3</f>
        <v>164</v>
      </c>
      <c r="V79" s="70">
        <v>3</v>
      </c>
      <c r="W79" s="70">
        <f>D4</f>
        <v>290</v>
      </c>
      <c r="X79" s="70">
        <v>3</v>
      </c>
      <c r="Y79" s="70">
        <f>D3</f>
        <v>217</v>
      </c>
      <c r="Z79" s="70">
        <v>3</v>
      </c>
      <c r="AA79" s="70">
        <f>D6</f>
        <v>113</v>
      </c>
    </row>
    <row r="80" spans="8:28" x14ac:dyDescent="0.25">
      <c r="H80" s="70">
        <v>2</v>
      </c>
      <c r="I80" s="70">
        <f>C7</f>
        <v>79</v>
      </c>
      <c r="J80" s="70">
        <v>3</v>
      </c>
      <c r="K80" s="70">
        <f>D7</f>
        <v>303</v>
      </c>
      <c r="L80" s="70">
        <v>2</v>
      </c>
      <c r="M80" s="70">
        <f>C7</f>
        <v>79</v>
      </c>
      <c r="N80" s="70">
        <v>1</v>
      </c>
      <c r="O80" s="70">
        <f>B6</f>
        <v>164</v>
      </c>
      <c r="P80" s="70">
        <v>4</v>
      </c>
      <c r="Q80" s="70">
        <f>E3</f>
        <v>164</v>
      </c>
      <c r="R80" s="70">
        <v>3</v>
      </c>
      <c r="S80" s="70">
        <f>D6</f>
        <v>113</v>
      </c>
      <c r="T80" s="70">
        <v>5</v>
      </c>
      <c r="U80" s="70">
        <f>F6</f>
        <v>196</v>
      </c>
      <c r="V80" s="70">
        <v>1</v>
      </c>
      <c r="W80" s="70">
        <f>B5</f>
        <v>217</v>
      </c>
      <c r="X80" s="70">
        <v>2</v>
      </c>
      <c r="Y80" s="70">
        <f>C5</f>
        <v>290</v>
      </c>
      <c r="Z80" s="70">
        <v>2</v>
      </c>
      <c r="AA80" s="70">
        <f>C5</f>
        <v>290</v>
      </c>
    </row>
    <row r="81" spans="3:37" x14ac:dyDescent="0.25">
      <c r="H81" s="95"/>
      <c r="I81" s="139">
        <f>SUM(I75:I80)</f>
        <v>964</v>
      </c>
      <c r="J81" s="95"/>
      <c r="K81" s="139">
        <f>SUM(K75:K80)</f>
        <v>1049</v>
      </c>
      <c r="L81" s="95"/>
      <c r="M81" s="139">
        <f>SUM(M75:M80)</f>
        <v>704</v>
      </c>
      <c r="N81" s="95"/>
      <c r="O81" s="139">
        <f>SUM(O75:O80)</f>
        <v>964</v>
      </c>
      <c r="P81" s="95"/>
      <c r="Q81" s="139">
        <f>SUM(Q75:Q80)</f>
        <v>791</v>
      </c>
      <c r="R81" s="95"/>
      <c r="S81" s="139">
        <f>SUM(S75:S80)</f>
        <v>668</v>
      </c>
      <c r="T81" s="95"/>
      <c r="U81" s="139">
        <f>SUM(U75:U80)</f>
        <v>946</v>
      </c>
      <c r="V81" s="95"/>
      <c r="W81" s="139">
        <f>SUM(W75:W80)</f>
        <v>962</v>
      </c>
      <c r="X81" s="95"/>
      <c r="Y81" s="139">
        <f>SUM(Y75:Y80)</f>
        <v>946</v>
      </c>
      <c r="Z81" s="95"/>
      <c r="AA81" s="139">
        <f>SUM(AA75:AA80)</f>
        <v>789</v>
      </c>
      <c r="AB81">
        <f>MIN(I81:AA81)</f>
        <v>668</v>
      </c>
    </row>
    <row r="82" spans="3:37" x14ac:dyDescent="0.25">
      <c r="C82" s="88"/>
      <c r="D82" s="93"/>
      <c r="E82" s="93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</row>
    <row r="83" spans="3:37" x14ac:dyDescent="0.25">
      <c r="C83" s="88"/>
      <c r="D83" s="93"/>
      <c r="E83" s="93"/>
      <c r="H83" s="70" t="s">
        <v>115</v>
      </c>
      <c r="I83" s="70"/>
      <c r="J83" s="70" t="s">
        <v>116</v>
      </c>
      <c r="K83" s="70"/>
      <c r="L83" s="70" t="s">
        <v>117</v>
      </c>
      <c r="M83" s="70"/>
      <c r="N83" s="70" t="s">
        <v>118</v>
      </c>
      <c r="O83" s="70"/>
      <c r="P83" s="70" t="s">
        <v>119</v>
      </c>
      <c r="Q83" s="70"/>
      <c r="R83" s="70" t="s">
        <v>120</v>
      </c>
      <c r="S83" s="70"/>
      <c r="T83" s="70" t="s">
        <v>121</v>
      </c>
      <c r="U83" s="70"/>
      <c r="V83" s="70" t="s">
        <v>122</v>
      </c>
      <c r="W83" s="70"/>
      <c r="X83" s="70" t="s">
        <v>123</v>
      </c>
      <c r="Y83" s="70"/>
      <c r="Z83" s="70" t="s">
        <v>124</v>
      </c>
      <c r="AA83" s="70"/>
    </row>
    <row r="84" spans="3:37" x14ac:dyDescent="0.25">
      <c r="C84" s="88"/>
      <c r="D84" s="93"/>
      <c r="E84" s="93"/>
      <c r="H84" s="70">
        <v>3</v>
      </c>
      <c r="I84" s="70">
        <f>D5</f>
        <v>0</v>
      </c>
      <c r="J84" s="70">
        <v>1</v>
      </c>
      <c r="K84" s="70">
        <f>B3</f>
        <v>0</v>
      </c>
      <c r="L84" s="70">
        <v>5</v>
      </c>
      <c r="M84" s="70">
        <f>F7</f>
        <v>0</v>
      </c>
      <c r="N84" s="70">
        <v>4</v>
      </c>
      <c r="O84" s="70">
        <f>E6</f>
        <v>0</v>
      </c>
      <c r="P84" s="70">
        <v>2</v>
      </c>
      <c r="Q84" s="70">
        <f>C4</f>
        <v>0</v>
      </c>
      <c r="R84" s="70">
        <v>3</v>
      </c>
      <c r="S84" s="70">
        <f>D5</f>
        <v>0</v>
      </c>
      <c r="T84" s="70">
        <v>5</v>
      </c>
      <c r="U84" s="70">
        <f>F7</f>
        <v>0</v>
      </c>
      <c r="V84" s="70">
        <v>5</v>
      </c>
      <c r="W84" s="70">
        <f>F7</f>
        <v>0</v>
      </c>
      <c r="X84" s="70">
        <v>1</v>
      </c>
      <c r="Y84" s="70">
        <f>B3</f>
        <v>0</v>
      </c>
      <c r="Z84" s="70">
        <v>5</v>
      </c>
      <c r="AA84" s="70">
        <f>F7</f>
        <v>0</v>
      </c>
    </row>
    <row r="85" spans="3:37" x14ac:dyDescent="0.25">
      <c r="C85" s="88"/>
      <c r="D85" s="93"/>
      <c r="E85" s="93"/>
      <c r="H85" s="70">
        <v>5</v>
      </c>
      <c r="I85" s="70">
        <f>F5</f>
        <v>303</v>
      </c>
      <c r="J85" s="70">
        <v>3</v>
      </c>
      <c r="K85" s="70">
        <f>D3</f>
        <v>217</v>
      </c>
      <c r="L85" s="70">
        <v>3</v>
      </c>
      <c r="M85" s="70">
        <f>D7</f>
        <v>303</v>
      </c>
      <c r="N85" s="70">
        <v>3</v>
      </c>
      <c r="O85" s="70">
        <f>D6</f>
        <v>113</v>
      </c>
      <c r="P85" s="70">
        <v>5</v>
      </c>
      <c r="Q85" s="70">
        <f>F4</f>
        <v>79</v>
      </c>
      <c r="R85" s="70">
        <v>1</v>
      </c>
      <c r="S85" s="70">
        <f>B5</f>
        <v>217</v>
      </c>
      <c r="T85" s="70">
        <v>3</v>
      </c>
      <c r="U85" s="70">
        <f>D7</f>
        <v>303</v>
      </c>
      <c r="V85" s="70">
        <v>3</v>
      </c>
      <c r="W85" s="70">
        <f>D7</f>
        <v>303</v>
      </c>
      <c r="X85" s="70">
        <v>4</v>
      </c>
      <c r="Y85" s="70">
        <f>E3</f>
        <v>164</v>
      </c>
      <c r="Z85" s="70">
        <v>2</v>
      </c>
      <c r="AA85" s="70">
        <f>C7</f>
        <v>79</v>
      </c>
    </row>
    <row r="86" spans="3:37" x14ac:dyDescent="0.25">
      <c r="C86" s="88"/>
      <c r="D86" s="93"/>
      <c r="E86" s="93"/>
      <c r="H86" s="70">
        <v>1</v>
      </c>
      <c r="I86" s="70">
        <f>B7</f>
        <v>58</v>
      </c>
      <c r="J86" s="70">
        <v>4</v>
      </c>
      <c r="K86" s="70">
        <f>E5</f>
        <v>113</v>
      </c>
      <c r="L86" s="70">
        <v>1</v>
      </c>
      <c r="M86" s="70">
        <f>B5</f>
        <v>217</v>
      </c>
      <c r="N86" s="70">
        <v>1</v>
      </c>
      <c r="O86" s="70">
        <f>B5</f>
        <v>217</v>
      </c>
      <c r="P86" s="70">
        <v>1</v>
      </c>
      <c r="Q86" s="70">
        <f>B7</f>
        <v>58</v>
      </c>
      <c r="R86" s="70">
        <v>4</v>
      </c>
      <c r="S86" s="70">
        <f>E3</f>
        <v>164</v>
      </c>
      <c r="T86" s="70">
        <v>1</v>
      </c>
      <c r="U86" s="70">
        <f>B5</f>
        <v>217</v>
      </c>
      <c r="V86" s="70">
        <v>1</v>
      </c>
      <c r="W86" s="70">
        <f>B5</f>
        <v>217</v>
      </c>
      <c r="X86" s="70">
        <v>3</v>
      </c>
      <c r="Y86" s="70">
        <f>D6</f>
        <v>113</v>
      </c>
      <c r="Z86" s="70">
        <v>3</v>
      </c>
      <c r="AA86" s="70">
        <f>D4</f>
        <v>290</v>
      </c>
    </row>
    <row r="87" spans="3:37" x14ac:dyDescent="0.25">
      <c r="H87" s="70">
        <v>2</v>
      </c>
      <c r="I87" s="70">
        <f>C3</f>
        <v>132</v>
      </c>
      <c r="J87" s="70">
        <v>5</v>
      </c>
      <c r="K87" s="70">
        <f>F6</f>
        <v>196</v>
      </c>
      <c r="L87" s="70">
        <v>4</v>
      </c>
      <c r="M87" s="70">
        <f>E3</f>
        <v>164</v>
      </c>
      <c r="N87" s="70">
        <v>5</v>
      </c>
      <c r="O87" s="70">
        <f>F3</f>
        <v>58</v>
      </c>
      <c r="P87" s="70">
        <v>3</v>
      </c>
      <c r="Q87" s="70">
        <f>D3</f>
        <v>217</v>
      </c>
      <c r="R87" s="70">
        <v>5</v>
      </c>
      <c r="S87" s="70">
        <f>F6</f>
        <v>196</v>
      </c>
      <c r="T87" s="70">
        <v>4</v>
      </c>
      <c r="U87" s="70">
        <f>E3</f>
        <v>164</v>
      </c>
      <c r="V87" s="70">
        <v>4</v>
      </c>
      <c r="W87" s="70">
        <f>E3</f>
        <v>164</v>
      </c>
      <c r="X87" s="70">
        <v>5</v>
      </c>
      <c r="Y87" s="70">
        <f>F5</f>
        <v>303</v>
      </c>
      <c r="Z87" s="70">
        <v>4</v>
      </c>
      <c r="AA87" s="70">
        <f>E5</f>
        <v>113</v>
      </c>
    </row>
    <row r="88" spans="3:37" x14ac:dyDescent="0.25">
      <c r="H88" s="70">
        <v>4</v>
      </c>
      <c r="I88" s="70">
        <f>E4</f>
        <v>201</v>
      </c>
      <c r="J88" s="70">
        <v>2</v>
      </c>
      <c r="K88" s="70">
        <f>C7</f>
        <v>79</v>
      </c>
      <c r="L88" s="70">
        <v>2</v>
      </c>
      <c r="M88" s="70">
        <f>C6</f>
        <v>201</v>
      </c>
      <c r="N88" s="70">
        <v>2</v>
      </c>
      <c r="O88" s="70">
        <f>C7</f>
        <v>79</v>
      </c>
      <c r="P88" s="70">
        <v>4</v>
      </c>
      <c r="Q88" s="70">
        <f>E5</f>
        <v>113</v>
      </c>
      <c r="R88" s="70">
        <v>2</v>
      </c>
      <c r="S88" s="70">
        <f>C7</f>
        <v>79</v>
      </c>
      <c r="T88" s="70">
        <v>2</v>
      </c>
      <c r="U88" s="70">
        <f>C6</f>
        <v>201</v>
      </c>
      <c r="V88" s="70">
        <v>2</v>
      </c>
      <c r="W88" s="70">
        <f>C6</f>
        <v>201</v>
      </c>
      <c r="X88" s="70">
        <v>2</v>
      </c>
      <c r="Y88" s="70">
        <f>C7</f>
        <v>79</v>
      </c>
      <c r="Z88" s="70">
        <v>1</v>
      </c>
      <c r="AA88" s="70">
        <f>B6</f>
        <v>164</v>
      </c>
    </row>
    <row r="89" spans="3:37" x14ac:dyDescent="0.25">
      <c r="H89" s="70">
        <v>3</v>
      </c>
      <c r="I89" s="70">
        <f>D6</f>
        <v>113</v>
      </c>
      <c r="J89" s="70">
        <v>1</v>
      </c>
      <c r="K89" s="70">
        <f>B4</f>
        <v>132</v>
      </c>
      <c r="L89" s="70">
        <v>5</v>
      </c>
      <c r="M89" s="70">
        <f>F4</f>
        <v>79</v>
      </c>
      <c r="N89" s="70">
        <v>4</v>
      </c>
      <c r="O89" s="70">
        <f>E4</f>
        <v>201</v>
      </c>
      <c r="P89" s="70">
        <v>2</v>
      </c>
      <c r="Q89" s="70">
        <f>C6</f>
        <v>201</v>
      </c>
      <c r="R89" s="70">
        <v>3</v>
      </c>
      <c r="S89" s="70">
        <f>D4</f>
        <v>290</v>
      </c>
      <c r="T89" s="70">
        <v>5</v>
      </c>
      <c r="U89" s="70">
        <f>F4</f>
        <v>79</v>
      </c>
      <c r="V89" s="70">
        <v>5</v>
      </c>
      <c r="W89" s="70">
        <f>F4</f>
        <v>79</v>
      </c>
      <c r="X89" s="70">
        <v>1</v>
      </c>
      <c r="Y89" s="70">
        <f>B4</f>
        <v>132</v>
      </c>
      <c r="Z89" s="70">
        <v>5</v>
      </c>
      <c r="AA89" s="70">
        <f>F3</f>
        <v>58</v>
      </c>
    </row>
    <row r="90" spans="3:37" x14ac:dyDescent="0.25">
      <c r="H90" s="95"/>
      <c r="I90" s="139">
        <f>SUM(I84:I89)</f>
        <v>807</v>
      </c>
      <c r="J90" s="95"/>
      <c r="K90" s="139">
        <f>SUM(K84:K89)</f>
        <v>737</v>
      </c>
      <c r="L90" s="95"/>
      <c r="M90" s="139">
        <f>SUM(M84:M89)</f>
        <v>964</v>
      </c>
      <c r="N90" s="95"/>
      <c r="O90" s="139">
        <f>SUM(O84:O89)</f>
        <v>668</v>
      </c>
      <c r="P90" s="95"/>
      <c r="Q90" s="139">
        <f>SUM(Q84:Q89)</f>
        <v>668</v>
      </c>
      <c r="R90" s="95"/>
      <c r="S90" s="139">
        <f>SUM(S84:S89)</f>
        <v>946</v>
      </c>
      <c r="T90" s="95"/>
      <c r="U90" s="139">
        <f>SUM(U84:U89)</f>
        <v>964</v>
      </c>
      <c r="V90" s="95"/>
      <c r="W90" s="139">
        <f>SUM(W84:W89)</f>
        <v>964</v>
      </c>
      <c r="X90" s="95"/>
      <c r="Y90" s="139">
        <f>SUM(Y84:Y89)</f>
        <v>791</v>
      </c>
      <c r="Z90" s="95"/>
      <c r="AA90" s="139">
        <f>SUM(AA84:AA89)</f>
        <v>704</v>
      </c>
      <c r="AB90">
        <f>MIN(I90:AA90)</f>
        <v>668</v>
      </c>
    </row>
    <row r="91" spans="3:37" x14ac:dyDescent="0.25"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</row>
    <row r="92" spans="3:37" x14ac:dyDescent="0.25">
      <c r="H92" s="70" t="s">
        <v>125</v>
      </c>
      <c r="I92" s="70"/>
      <c r="J92" s="70" t="s">
        <v>126</v>
      </c>
      <c r="K92" s="70"/>
      <c r="L92" s="70" t="s">
        <v>127</v>
      </c>
      <c r="M92" s="70"/>
      <c r="N92" s="70" t="s">
        <v>128</v>
      </c>
      <c r="O92" s="70"/>
      <c r="P92" s="70" t="s">
        <v>129</v>
      </c>
      <c r="Q92" s="70"/>
      <c r="R92" s="70" t="s">
        <v>130</v>
      </c>
      <c r="S92" s="70"/>
      <c r="T92" s="70" t="s">
        <v>131</v>
      </c>
      <c r="U92" s="70"/>
      <c r="V92" s="70" t="s">
        <v>132</v>
      </c>
      <c r="W92" s="70"/>
      <c r="X92" s="70" t="s">
        <v>133</v>
      </c>
      <c r="Y92" s="70"/>
      <c r="Z92" s="70" t="s">
        <v>134</v>
      </c>
      <c r="AA92" s="70"/>
    </row>
    <row r="93" spans="3:37" x14ac:dyDescent="0.25">
      <c r="H93" s="70">
        <v>5</v>
      </c>
      <c r="I93" s="70">
        <f>F7</f>
        <v>0</v>
      </c>
      <c r="J93" s="70">
        <v>3</v>
      </c>
      <c r="K93" s="70">
        <f>D5</f>
        <v>0</v>
      </c>
      <c r="L93" s="70">
        <v>2</v>
      </c>
      <c r="M93" s="70">
        <f>C4</f>
        <v>0</v>
      </c>
      <c r="N93" s="70">
        <v>3</v>
      </c>
      <c r="O93" s="70">
        <f>D5</f>
        <v>0</v>
      </c>
      <c r="P93" s="70">
        <v>4</v>
      </c>
      <c r="Q93" s="70">
        <f>E6</f>
        <v>0</v>
      </c>
      <c r="R93" s="70">
        <v>1</v>
      </c>
      <c r="S93" s="70">
        <f>B3</f>
        <v>0</v>
      </c>
      <c r="T93" s="70">
        <v>1</v>
      </c>
      <c r="U93" s="70">
        <f>B3</f>
        <v>0</v>
      </c>
      <c r="V93" s="70">
        <v>2</v>
      </c>
      <c r="W93" s="70">
        <f>C4</f>
        <v>0</v>
      </c>
      <c r="X93" s="70">
        <v>5</v>
      </c>
      <c r="Y93" s="70">
        <f>F7</f>
        <v>0</v>
      </c>
      <c r="Z93" s="70">
        <v>2</v>
      </c>
      <c r="AA93" s="70">
        <f>C4</f>
        <v>0</v>
      </c>
      <c r="AD93" t="s">
        <v>284</v>
      </c>
      <c r="AE93" t="s">
        <v>300</v>
      </c>
    </row>
    <row r="94" spans="3:37" x14ac:dyDescent="0.25">
      <c r="H94" s="70">
        <v>2</v>
      </c>
      <c r="I94" s="70">
        <f>C7</f>
        <v>79</v>
      </c>
      <c r="J94" s="70">
        <v>4</v>
      </c>
      <c r="K94" s="70">
        <f>E5</f>
        <v>113</v>
      </c>
      <c r="L94" s="70">
        <v>3</v>
      </c>
      <c r="M94" s="70">
        <f>D4</f>
        <v>290</v>
      </c>
      <c r="N94" s="70">
        <v>2</v>
      </c>
      <c r="O94" s="70">
        <f>C5</f>
        <v>290</v>
      </c>
      <c r="P94" s="70">
        <v>3</v>
      </c>
      <c r="Q94" s="70">
        <f>D6</f>
        <v>113</v>
      </c>
      <c r="R94" s="70">
        <v>4</v>
      </c>
      <c r="S94" s="70">
        <f>E3</f>
        <v>164</v>
      </c>
      <c r="T94" s="70">
        <v>3</v>
      </c>
      <c r="U94" s="70">
        <f>D3</f>
        <v>217</v>
      </c>
      <c r="V94" s="70">
        <v>1</v>
      </c>
      <c r="W94" s="70">
        <f>B4</f>
        <v>132</v>
      </c>
      <c r="X94" s="70">
        <v>3</v>
      </c>
      <c r="Y94" s="70">
        <f>D7</f>
        <v>303</v>
      </c>
      <c r="Z94" s="70">
        <v>1</v>
      </c>
      <c r="AA94" s="70">
        <f>B4</f>
        <v>132</v>
      </c>
      <c r="AD94" s="2">
        <v>1</v>
      </c>
      <c r="AE94" s="2">
        <v>2</v>
      </c>
      <c r="AF94" s="2">
        <v>3</v>
      </c>
      <c r="AG94" s="2">
        <v>4</v>
      </c>
      <c r="AH94" s="2">
        <v>5</v>
      </c>
      <c r="AJ94" s="96"/>
      <c r="AK94" t="s">
        <v>302</v>
      </c>
    </row>
    <row r="95" spans="3:37" x14ac:dyDescent="0.25">
      <c r="H95" s="70">
        <v>1</v>
      </c>
      <c r="I95" s="70">
        <f>B4</f>
        <v>132</v>
      </c>
      <c r="J95" s="70">
        <v>2</v>
      </c>
      <c r="K95" s="70">
        <f>C6</f>
        <v>201</v>
      </c>
      <c r="L95" s="70">
        <v>1</v>
      </c>
      <c r="M95" s="70">
        <f>B5</f>
        <v>217</v>
      </c>
      <c r="N95" s="70">
        <v>4</v>
      </c>
      <c r="O95" s="70">
        <f>E4</f>
        <v>201</v>
      </c>
      <c r="P95" s="70">
        <v>2</v>
      </c>
      <c r="Q95" s="70">
        <f>C5</f>
        <v>290</v>
      </c>
      <c r="R95" s="70">
        <v>5</v>
      </c>
      <c r="S95" s="70">
        <f>F6</f>
        <v>196</v>
      </c>
      <c r="T95" s="70">
        <v>5</v>
      </c>
      <c r="U95" s="70">
        <f>F5</f>
        <v>303</v>
      </c>
      <c r="V95" s="70">
        <v>4</v>
      </c>
      <c r="W95" s="70">
        <f>E3</f>
        <v>164</v>
      </c>
      <c r="X95" s="70">
        <v>1</v>
      </c>
      <c r="Y95" s="70">
        <f>B5</f>
        <v>217</v>
      </c>
      <c r="Z95" s="70">
        <v>4</v>
      </c>
      <c r="AA95" s="70">
        <f>E3</f>
        <v>164</v>
      </c>
      <c r="AC95" s="49">
        <v>1</v>
      </c>
      <c r="AD95" s="4">
        <v>0</v>
      </c>
      <c r="AE95" s="4">
        <v>132</v>
      </c>
      <c r="AF95" s="4">
        <v>217</v>
      </c>
      <c r="AG95" s="4">
        <v>164</v>
      </c>
      <c r="AH95" s="4">
        <v>58</v>
      </c>
      <c r="AJ95" s="96"/>
      <c r="AK95" t="s">
        <v>299</v>
      </c>
    </row>
    <row r="96" spans="3:37" x14ac:dyDescent="0.25">
      <c r="H96" s="70">
        <v>3</v>
      </c>
      <c r="I96" s="70">
        <f>D3</f>
        <v>217</v>
      </c>
      <c r="J96" s="70">
        <v>1</v>
      </c>
      <c r="K96" s="70">
        <f>B4</f>
        <v>132</v>
      </c>
      <c r="L96" s="70">
        <v>4</v>
      </c>
      <c r="M96" s="70">
        <f>E3</f>
        <v>164</v>
      </c>
      <c r="N96" s="70">
        <v>1</v>
      </c>
      <c r="O96" s="70">
        <f>B6</f>
        <v>164</v>
      </c>
      <c r="P96" s="70">
        <v>1</v>
      </c>
      <c r="Q96" s="70">
        <f>B4</f>
        <v>132</v>
      </c>
      <c r="R96" s="70">
        <v>3</v>
      </c>
      <c r="S96" s="70">
        <f>D7</f>
        <v>303</v>
      </c>
      <c r="T96" s="70">
        <v>4</v>
      </c>
      <c r="U96" s="70">
        <f>E7</f>
        <v>196</v>
      </c>
      <c r="V96" s="70">
        <v>5</v>
      </c>
      <c r="W96" s="70">
        <f>F6</f>
        <v>196</v>
      </c>
      <c r="X96" s="70">
        <v>4</v>
      </c>
      <c r="Y96" s="70">
        <f>E3</f>
        <v>164</v>
      </c>
      <c r="Z96" s="70">
        <v>3</v>
      </c>
      <c r="AA96" s="70">
        <f>D6</f>
        <v>113</v>
      </c>
      <c r="AC96" s="49">
        <v>2</v>
      </c>
      <c r="AD96" s="91">
        <v>132</v>
      </c>
      <c r="AE96" s="91">
        <v>0</v>
      </c>
      <c r="AF96" s="91">
        <v>290</v>
      </c>
      <c r="AG96" s="91">
        <v>201</v>
      </c>
      <c r="AH96" s="91">
        <v>79</v>
      </c>
      <c r="AJ96" s="96"/>
      <c r="AK96" t="s">
        <v>296</v>
      </c>
    </row>
    <row r="97" spans="3:42" x14ac:dyDescent="0.25">
      <c r="H97" s="70">
        <v>4</v>
      </c>
      <c r="I97" s="70">
        <f>E5</f>
        <v>113</v>
      </c>
      <c r="J97" s="70">
        <v>5</v>
      </c>
      <c r="K97" s="70">
        <f>F3</f>
        <v>58</v>
      </c>
      <c r="L97" s="70">
        <v>5</v>
      </c>
      <c r="M97" s="70">
        <f>F6</f>
        <v>196</v>
      </c>
      <c r="N97" s="70">
        <v>5</v>
      </c>
      <c r="O97" s="70">
        <f>F3</f>
        <v>58</v>
      </c>
      <c r="P97" s="70">
        <v>5</v>
      </c>
      <c r="Q97" s="70">
        <f>F3</f>
        <v>58</v>
      </c>
      <c r="R97" s="70">
        <v>2</v>
      </c>
      <c r="S97" s="70">
        <f>C5</f>
        <v>290</v>
      </c>
      <c r="T97" s="70">
        <v>2</v>
      </c>
      <c r="U97" s="70">
        <f>C6</f>
        <v>201</v>
      </c>
      <c r="V97" s="70">
        <v>3</v>
      </c>
      <c r="W97" s="70">
        <f>D7</f>
        <v>303</v>
      </c>
      <c r="X97" s="70">
        <v>2</v>
      </c>
      <c r="Y97" s="70">
        <f>C6</f>
        <v>201</v>
      </c>
      <c r="Z97" s="70">
        <v>5</v>
      </c>
      <c r="AA97" s="70">
        <f>F5</f>
        <v>303</v>
      </c>
      <c r="AC97" s="49">
        <v>3</v>
      </c>
      <c r="AD97" s="42">
        <v>217</v>
      </c>
      <c r="AE97" s="42">
        <v>290</v>
      </c>
      <c r="AF97" s="42">
        <v>0</v>
      </c>
      <c r="AG97" s="42">
        <v>113</v>
      </c>
      <c r="AH97" s="42">
        <v>303</v>
      </c>
      <c r="AJ97" s="96"/>
      <c r="AK97" t="s">
        <v>309</v>
      </c>
    </row>
    <row r="98" spans="3:42" x14ac:dyDescent="0.25">
      <c r="H98" s="70">
        <v>5</v>
      </c>
      <c r="I98" s="70">
        <f>F6</f>
        <v>196</v>
      </c>
      <c r="J98" s="70">
        <v>3</v>
      </c>
      <c r="K98" s="70">
        <f>D7</f>
        <v>303</v>
      </c>
      <c r="L98" s="70">
        <v>2</v>
      </c>
      <c r="M98" s="70">
        <f>C7</f>
        <v>79</v>
      </c>
      <c r="N98" s="70">
        <v>3</v>
      </c>
      <c r="O98" s="70">
        <f>D7</f>
        <v>303</v>
      </c>
      <c r="P98" s="70">
        <v>4</v>
      </c>
      <c r="Q98" s="70">
        <f>E7</f>
        <v>196</v>
      </c>
      <c r="R98" s="70">
        <v>1</v>
      </c>
      <c r="S98" s="70">
        <f>B4</f>
        <v>132</v>
      </c>
      <c r="T98" s="70">
        <v>1</v>
      </c>
      <c r="U98" s="70">
        <f>B3</f>
        <v>0</v>
      </c>
      <c r="V98" s="70">
        <v>2</v>
      </c>
      <c r="W98" s="70">
        <f>C5</f>
        <v>290</v>
      </c>
      <c r="X98" s="70">
        <v>5</v>
      </c>
      <c r="Y98" s="70">
        <f>F4</f>
        <v>79</v>
      </c>
      <c r="Z98" s="70">
        <v>2</v>
      </c>
      <c r="AA98" s="70">
        <f>C7</f>
        <v>79</v>
      </c>
      <c r="AC98" s="49">
        <v>4</v>
      </c>
      <c r="AD98" s="91">
        <v>164</v>
      </c>
      <c r="AE98" s="91">
        <v>201</v>
      </c>
      <c r="AF98" s="91">
        <v>113</v>
      </c>
      <c r="AG98" s="91">
        <v>0</v>
      </c>
      <c r="AH98" s="91">
        <v>196</v>
      </c>
      <c r="AJ98" s="96"/>
      <c r="AK98" t="s">
        <v>295</v>
      </c>
      <c r="AM98" s="207" t="s">
        <v>481</v>
      </c>
    </row>
    <row r="99" spans="3:42" x14ac:dyDescent="0.25">
      <c r="H99" s="95"/>
      <c r="I99" s="139">
        <f>SUM(I93:I98)</f>
        <v>737</v>
      </c>
      <c r="J99" s="95"/>
      <c r="K99" s="139">
        <f>SUM(K93:K98)</f>
        <v>807</v>
      </c>
      <c r="L99" s="95"/>
      <c r="M99" s="139">
        <f>SUM(M93:M98)</f>
        <v>946</v>
      </c>
      <c r="N99" s="95"/>
      <c r="O99" s="139">
        <f>SUM(O93:O98)</f>
        <v>1016</v>
      </c>
      <c r="P99" s="95"/>
      <c r="Q99" s="139">
        <f>SUM(Q93:Q98)</f>
        <v>789</v>
      </c>
      <c r="R99" s="95"/>
      <c r="S99" s="139">
        <f>SUM(S93:S98)</f>
        <v>1085</v>
      </c>
      <c r="T99" s="95"/>
      <c r="U99" s="139">
        <f>SUM(U93:U98)</f>
        <v>917</v>
      </c>
      <c r="V99" s="95"/>
      <c r="W99" s="139">
        <f>SUM(W93:W98)</f>
        <v>1085</v>
      </c>
      <c r="X99" s="95"/>
      <c r="Y99" s="139">
        <f>SUM(Y93:Y98)</f>
        <v>964</v>
      </c>
      <c r="Z99" s="95"/>
      <c r="AA99" s="139">
        <f>SUM(AA93:AA98)</f>
        <v>791</v>
      </c>
      <c r="AB99">
        <f>MIN(I99:AA99)</f>
        <v>737</v>
      </c>
      <c r="AC99" s="49">
        <v>5</v>
      </c>
      <c r="AD99" s="42">
        <v>58</v>
      </c>
      <c r="AE99" s="42">
        <v>79</v>
      </c>
      <c r="AF99" s="42">
        <v>303</v>
      </c>
      <c r="AG99" s="42">
        <v>196</v>
      </c>
      <c r="AH99" s="42">
        <v>0</v>
      </c>
      <c r="AO99" s="38"/>
    </row>
    <row r="100" spans="3:42" x14ac:dyDescent="0.25"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D100" s="101"/>
      <c r="AO100" s="38"/>
      <c r="AP100" t="s">
        <v>285</v>
      </c>
    </row>
    <row r="101" spans="3:42" x14ac:dyDescent="0.25">
      <c r="H101" s="70" t="s">
        <v>135</v>
      </c>
      <c r="I101" s="70"/>
      <c r="J101" s="70" t="s">
        <v>136</v>
      </c>
      <c r="K101" s="70"/>
      <c r="L101" s="70" t="s">
        <v>137</v>
      </c>
      <c r="M101" s="70"/>
      <c r="N101" s="70" t="s">
        <v>138</v>
      </c>
      <c r="O101" s="70"/>
      <c r="P101" s="70" t="s">
        <v>139</v>
      </c>
      <c r="Q101" s="70"/>
      <c r="R101" s="70" t="s">
        <v>140</v>
      </c>
      <c r="S101" s="70"/>
      <c r="T101" s="70" t="s">
        <v>141</v>
      </c>
      <c r="U101" s="70"/>
      <c r="V101" s="70" t="s">
        <v>142</v>
      </c>
      <c r="W101" s="70"/>
      <c r="X101" s="70" t="s">
        <v>143</v>
      </c>
      <c r="Y101" s="70"/>
      <c r="Z101" s="70" t="s">
        <v>144</v>
      </c>
      <c r="AA101" s="70"/>
      <c r="AC101" s="70">
        <f>C121</f>
        <v>2</v>
      </c>
      <c r="AD101" s="101">
        <f>MIN(AD96,AF96,AG96,AH96)</f>
        <v>79</v>
      </c>
      <c r="AE101" s="207">
        <f>AH94</f>
        <v>5</v>
      </c>
      <c r="AF101">
        <f>MIN(AD99:AG99)</f>
        <v>58</v>
      </c>
      <c r="AG101">
        <f>AD94</f>
        <v>1</v>
      </c>
      <c r="AH101">
        <f>MIN(AF95:AG95)</f>
        <v>164</v>
      </c>
      <c r="AI101">
        <f>AG94</f>
        <v>4</v>
      </c>
      <c r="AJ101">
        <f>MIN(AF98)</f>
        <v>113</v>
      </c>
      <c r="AK101">
        <f>AF94</f>
        <v>3</v>
      </c>
      <c r="AL101">
        <f>AE97</f>
        <v>290</v>
      </c>
      <c r="AM101" s="70">
        <f>AC101</f>
        <v>2</v>
      </c>
      <c r="AN101" t="s">
        <v>301</v>
      </c>
      <c r="AO101" s="38">
        <f>SUM(AD101,AF101,AH101,AJ101,AL101)</f>
        <v>704</v>
      </c>
    </row>
    <row r="102" spans="3:42" x14ac:dyDescent="0.25">
      <c r="H102" s="70">
        <v>4</v>
      </c>
      <c r="I102" s="70">
        <f>E6</f>
        <v>0</v>
      </c>
      <c r="J102" s="70">
        <v>1</v>
      </c>
      <c r="K102" s="70">
        <f>B3</f>
        <v>0</v>
      </c>
      <c r="L102" s="70">
        <v>2</v>
      </c>
      <c r="M102" s="70">
        <f>C4</f>
        <v>0</v>
      </c>
      <c r="N102" s="70">
        <v>3</v>
      </c>
      <c r="O102" s="70">
        <f>D5</f>
        <v>0</v>
      </c>
      <c r="P102" s="70">
        <v>2</v>
      </c>
      <c r="Q102" s="70">
        <f>C4</f>
        <v>0</v>
      </c>
      <c r="R102" s="70">
        <v>1</v>
      </c>
      <c r="S102" s="70">
        <f>B3</f>
        <v>0</v>
      </c>
      <c r="T102" s="70">
        <v>1</v>
      </c>
      <c r="U102" s="70">
        <f>B3</f>
        <v>0</v>
      </c>
      <c r="V102" s="70">
        <v>1</v>
      </c>
      <c r="W102" s="70">
        <f>B3</f>
        <v>0</v>
      </c>
      <c r="X102" s="70">
        <v>4</v>
      </c>
      <c r="Y102" s="70">
        <f>E6</f>
        <v>0</v>
      </c>
      <c r="Z102" s="70">
        <v>3</v>
      </c>
      <c r="AA102" s="70">
        <f>D5</f>
        <v>0</v>
      </c>
      <c r="AC102" s="70">
        <f>C122</f>
        <v>1</v>
      </c>
      <c r="AD102" s="101">
        <f>MIN(AE95,AF95,AG95,AH95)</f>
        <v>58</v>
      </c>
      <c r="AE102" s="207">
        <f>AH94</f>
        <v>5</v>
      </c>
      <c r="AF102">
        <f>MIN(AE99:AG99)</f>
        <v>79</v>
      </c>
      <c r="AG102">
        <f>AE94</f>
        <v>2</v>
      </c>
      <c r="AH102">
        <f>MIN(AF96:AG96)</f>
        <v>201</v>
      </c>
      <c r="AI102">
        <f>AG94</f>
        <v>4</v>
      </c>
      <c r="AJ102">
        <f>MIN(AF98)</f>
        <v>113</v>
      </c>
      <c r="AK102">
        <f>AF94</f>
        <v>3</v>
      </c>
      <c r="AL102">
        <f>AD97</f>
        <v>217</v>
      </c>
      <c r="AM102" s="70">
        <f>AC102</f>
        <v>1</v>
      </c>
      <c r="AO102" s="100">
        <f>SUM(AD102,AF102,AH102,AJ102,AL102)</f>
        <v>668</v>
      </c>
      <c r="AP102">
        <f>1/($D$118*AO102)</f>
        <v>2.9940119760479042E-4</v>
      </c>
    </row>
    <row r="103" spans="3:42" x14ac:dyDescent="0.25">
      <c r="H103" s="70">
        <v>1</v>
      </c>
      <c r="I103" s="70">
        <f>B6</f>
        <v>164</v>
      </c>
      <c r="J103" s="70">
        <v>4</v>
      </c>
      <c r="K103" s="70">
        <f>E3</f>
        <v>164</v>
      </c>
      <c r="L103" s="70">
        <v>4</v>
      </c>
      <c r="M103" s="70">
        <f>E4</f>
        <v>201</v>
      </c>
      <c r="N103" s="70">
        <v>5</v>
      </c>
      <c r="O103" s="70">
        <f>F5</f>
        <v>303</v>
      </c>
      <c r="P103" s="70">
        <v>3</v>
      </c>
      <c r="Q103" s="70">
        <f>D4</f>
        <v>290</v>
      </c>
      <c r="R103" s="70">
        <v>4</v>
      </c>
      <c r="S103" s="70">
        <f>E3</f>
        <v>164</v>
      </c>
      <c r="T103" s="70">
        <v>5</v>
      </c>
      <c r="U103" s="70">
        <f>F3</f>
        <v>58</v>
      </c>
      <c r="V103" s="70">
        <v>5</v>
      </c>
      <c r="W103" s="70">
        <f>F3</f>
        <v>58</v>
      </c>
      <c r="X103" s="70">
        <v>1</v>
      </c>
      <c r="Y103" s="70">
        <f>B6</f>
        <v>164</v>
      </c>
      <c r="Z103" s="70">
        <v>2</v>
      </c>
      <c r="AA103" s="70">
        <f>C5</f>
        <v>290</v>
      </c>
      <c r="AC103" s="70">
        <f>C123</f>
        <v>4</v>
      </c>
      <c r="AD103" s="101">
        <f>MIN(AD98,AE98,AH98,AF98)</f>
        <v>113</v>
      </c>
      <c r="AE103" s="207">
        <f>AF94</f>
        <v>3</v>
      </c>
      <c r="AF103">
        <f>MIN(AD97,AE97,AH97)</f>
        <v>217</v>
      </c>
      <c r="AG103">
        <f>AD94</f>
        <v>1</v>
      </c>
      <c r="AH103">
        <f>MIN(AE95,AH95)</f>
        <v>58</v>
      </c>
      <c r="AI103">
        <f>AH94</f>
        <v>5</v>
      </c>
      <c r="AJ103">
        <f>MIN(AE99)</f>
        <v>79</v>
      </c>
      <c r="AK103">
        <f>AE94</f>
        <v>2</v>
      </c>
      <c r="AL103">
        <f>AG96</f>
        <v>201</v>
      </c>
      <c r="AM103" s="70">
        <f>AC103</f>
        <v>4</v>
      </c>
      <c r="AO103" s="100">
        <f>SUM(AD103,AF103,AH103,AJ103,AL103)</f>
        <v>668</v>
      </c>
      <c r="AP103">
        <f>1/($D$118*AO103)</f>
        <v>2.9940119760479042E-4</v>
      </c>
    </row>
    <row r="104" spans="3:42" x14ac:dyDescent="0.25">
      <c r="H104" s="70">
        <v>5</v>
      </c>
      <c r="I104" s="70">
        <f>F3</f>
        <v>58</v>
      </c>
      <c r="J104" s="70">
        <v>2</v>
      </c>
      <c r="K104" s="70">
        <f>C6</f>
        <v>201</v>
      </c>
      <c r="L104" s="70">
        <v>1</v>
      </c>
      <c r="M104" s="70">
        <f>B6</f>
        <v>164</v>
      </c>
      <c r="N104" s="70">
        <v>2</v>
      </c>
      <c r="O104" s="70">
        <f>C7</f>
        <v>79</v>
      </c>
      <c r="P104" s="70">
        <v>4</v>
      </c>
      <c r="Q104" s="70">
        <f>E5</f>
        <v>113</v>
      </c>
      <c r="R104" s="70">
        <v>2</v>
      </c>
      <c r="S104" s="70">
        <f>C6</f>
        <v>201</v>
      </c>
      <c r="T104" s="70">
        <v>2</v>
      </c>
      <c r="U104" s="70">
        <f>C7</f>
        <v>79</v>
      </c>
      <c r="V104" s="70">
        <v>4</v>
      </c>
      <c r="W104" s="70">
        <f>E7</f>
        <v>196</v>
      </c>
      <c r="X104" s="70">
        <v>2</v>
      </c>
      <c r="Y104" s="70">
        <f>C3</f>
        <v>132</v>
      </c>
      <c r="Z104" s="70">
        <v>1</v>
      </c>
      <c r="AA104" s="70">
        <f>B4</f>
        <v>132</v>
      </c>
      <c r="AC104" s="70">
        <f>C124</f>
        <v>5</v>
      </c>
      <c r="AD104" s="101">
        <f>MIN(AD99,AE99,AG99,AF99)</f>
        <v>58</v>
      </c>
      <c r="AE104" s="207">
        <f>AD94</f>
        <v>1</v>
      </c>
      <c r="AF104">
        <f>MIN(AE95:AG95)</f>
        <v>132</v>
      </c>
      <c r="AG104">
        <f>AE94</f>
        <v>2</v>
      </c>
      <c r="AH104">
        <f>MIN(AF96:AG96)</f>
        <v>201</v>
      </c>
      <c r="AI104">
        <f>AG94</f>
        <v>4</v>
      </c>
      <c r="AJ104">
        <f>MIN(AF98)</f>
        <v>113</v>
      </c>
      <c r="AK104">
        <f>AF94</f>
        <v>3</v>
      </c>
      <c r="AL104">
        <f>AH97</f>
        <v>303</v>
      </c>
      <c r="AM104" s="70">
        <f>AC104</f>
        <v>5</v>
      </c>
      <c r="AO104" s="38">
        <f>SUM(AD104,AF104,AH104,AJ104,AL104)</f>
        <v>807</v>
      </c>
    </row>
    <row r="105" spans="3:42" x14ac:dyDescent="0.25">
      <c r="C105" s="207" t="s">
        <v>463</v>
      </c>
      <c r="H105" s="70">
        <v>3</v>
      </c>
      <c r="I105" s="70">
        <f>D7</f>
        <v>303</v>
      </c>
      <c r="J105" s="70">
        <v>3</v>
      </c>
      <c r="K105" s="70">
        <f>D4</f>
        <v>290</v>
      </c>
      <c r="L105" s="70">
        <v>3</v>
      </c>
      <c r="M105" s="70">
        <f>D3</f>
        <v>217</v>
      </c>
      <c r="N105" s="70">
        <v>1</v>
      </c>
      <c r="O105" s="70">
        <f>B4</f>
        <v>132</v>
      </c>
      <c r="P105" s="70">
        <v>5</v>
      </c>
      <c r="Q105" s="70">
        <f>F6</f>
        <v>196</v>
      </c>
      <c r="R105" s="70">
        <v>5</v>
      </c>
      <c r="S105" s="70">
        <f>F4</f>
        <v>79</v>
      </c>
      <c r="T105" s="70">
        <v>3</v>
      </c>
      <c r="U105" s="70">
        <f>D4</f>
        <v>290</v>
      </c>
      <c r="V105" s="70">
        <v>2</v>
      </c>
      <c r="W105" s="70">
        <f>C6</f>
        <v>201</v>
      </c>
      <c r="X105" s="70">
        <v>5</v>
      </c>
      <c r="Y105" s="70">
        <f>F4</f>
        <v>79</v>
      </c>
      <c r="Z105" s="70">
        <v>4</v>
      </c>
      <c r="AA105" s="70">
        <f>E3</f>
        <v>164</v>
      </c>
      <c r="AC105" s="70">
        <f>C125</f>
        <v>3</v>
      </c>
      <c r="AD105" s="101">
        <f>MIN(AD97,AE97,AG97,AH97)</f>
        <v>113</v>
      </c>
      <c r="AE105" s="207">
        <f>AG94</f>
        <v>4</v>
      </c>
      <c r="AF105">
        <f>MIN(AD98,AE98,AH98)</f>
        <v>164</v>
      </c>
      <c r="AG105">
        <f>AD94</f>
        <v>1</v>
      </c>
      <c r="AH105">
        <f>MIN(AE95,AH95)</f>
        <v>58</v>
      </c>
      <c r="AI105">
        <f>AH94</f>
        <v>5</v>
      </c>
      <c r="AJ105">
        <f>MIN(AE99)</f>
        <v>79</v>
      </c>
      <c r="AK105">
        <f>AE94</f>
        <v>2</v>
      </c>
      <c r="AL105">
        <f>AF96</f>
        <v>290</v>
      </c>
      <c r="AM105" s="70">
        <f>AC105</f>
        <v>3</v>
      </c>
      <c r="AN105" t="s">
        <v>303</v>
      </c>
      <c r="AO105" s="38">
        <f>SUM(AD105,AF105,AH105,AJ105,AL105)</f>
        <v>704</v>
      </c>
    </row>
    <row r="106" spans="3:42" x14ac:dyDescent="0.25">
      <c r="C106" s="207" t="s">
        <v>469</v>
      </c>
      <c r="H106" s="70">
        <v>2</v>
      </c>
      <c r="I106" s="70">
        <f>C5</f>
        <v>290</v>
      </c>
      <c r="J106" s="70">
        <v>5</v>
      </c>
      <c r="K106" s="70">
        <f>F5</f>
        <v>303</v>
      </c>
      <c r="L106" s="70">
        <v>5</v>
      </c>
      <c r="M106" s="70">
        <f>F5</f>
        <v>303</v>
      </c>
      <c r="N106" s="70">
        <v>4</v>
      </c>
      <c r="O106" s="70">
        <f>E3</f>
        <v>164</v>
      </c>
      <c r="P106" s="70">
        <v>1</v>
      </c>
      <c r="Q106" s="70">
        <f>B7</f>
        <v>58</v>
      </c>
      <c r="R106" s="70">
        <v>3</v>
      </c>
      <c r="S106" s="70">
        <f>D7</f>
        <v>303</v>
      </c>
      <c r="T106" s="70">
        <v>4</v>
      </c>
      <c r="U106" s="70">
        <f>E5</f>
        <v>113</v>
      </c>
      <c r="V106" s="70">
        <v>3</v>
      </c>
      <c r="W106" s="70">
        <f>D4</f>
        <v>290</v>
      </c>
      <c r="X106" s="70">
        <v>3</v>
      </c>
      <c r="Y106" s="70">
        <f>D7</f>
        <v>303</v>
      </c>
      <c r="Z106" s="70">
        <v>5</v>
      </c>
      <c r="AA106" s="70">
        <f>F6</f>
        <v>196</v>
      </c>
      <c r="AO106" s="38"/>
    </row>
    <row r="107" spans="3:42" x14ac:dyDescent="0.25">
      <c r="H107" s="70">
        <v>4</v>
      </c>
      <c r="I107" s="70">
        <f>E4</f>
        <v>201</v>
      </c>
      <c r="J107" s="70">
        <v>1</v>
      </c>
      <c r="K107" s="70">
        <f>B7</f>
        <v>58</v>
      </c>
      <c r="L107" s="70">
        <v>2</v>
      </c>
      <c r="M107" s="70">
        <f>C7</f>
        <v>79</v>
      </c>
      <c r="N107" s="70">
        <v>3</v>
      </c>
      <c r="O107" s="70">
        <f>D6</f>
        <v>113</v>
      </c>
      <c r="P107" s="70">
        <v>2</v>
      </c>
      <c r="Q107" s="70">
        <f>C3</f>
        <v>132</v>
      </c>
      <c r="R107" s="70">
        <v>1</v>
      </c>
      <c r="S107" s="70">
        <f>B5</f>
        <v>217</v>
      </c>
      <c r="T107" s="70">
        <v>1</v>
      </c>
      <c r="U107" s="70">
        <f>B6</f>
        <v>164</v>
      </c>
      <c r="V107" s="70">
        <v>1</v>
      </c>
      <c r="W107" s="70">
        <f>B5</f>
        <v>217</v>
      </c>
      <c r="X107" s="70">
        <v>4</v>
      </c>
      <c r="Y107" s="70">
        <f>E5</f>
        <v>113</v>
      </c>
      <c r="Z107" s="70">
        <v>3</v>
      </c>
      <c r="AA107" s="70">
        <f>D7</f>
        <v>303</v>
      </c>
      <c r="AO107" s="38"/>
    </row>
    <row r="108" spans="3:42" x14ac:dyDescent="0.25">
      <c r="H108" s="95"/>
      <c r="I108" s="139">
        <f>SUM(I102:I107)</f>
        <v>1016</v>
      </c>
      <c r="J108" s="95"/>
      <c r="K108" s="139">
        <f>SUM(K102:K107)</f>
        <v>1016</v>
      </c>
      <c r="L108" s="95"/>
      <c r="M108" s="139">
        <f>SUM(M102:M107)</f>
        <v>964</v>
      </c>
      <c r="N108" s="95"/>
      <c r="O108" s="139">
        <f>SUM(O102:O107)</f>
        <v>791</v>
      </c>
      <c r="P108" s="95"/>
      <c r="Q108" s="139">
        <f>SUM(Q102:Q107)</f>
        <v>789</v>
      </c>
      <c r="R108" s="95"/>
      <c r="S108" s="139">
        <f>SUM(S102:S107)</f>
        <v>964</v>
      </c>
      <c r="T108" s="95"/>
      <c r="U108" s="139">
        <f>SUM(U102:U107)</f>
        <v>704</v>
      </c>
      <c r="V108" s="95"/>
      <c r="W108" s="139">
        <f>SUM(W102:W107)</f>
        <v>962</v>
      </c>
      <c r="X108" s="95"/>
      <c r="Y108" s="139">
        <f>SUM(Y102:Y107)</f>
        <v>791</v>
      </c>
      <c r="Z108" s="95"/>
      <c r="AA108" s="139">
        <f>SUM(AA102:AA107)</f>
        <v>1085</v>
      </c>
      <c r="AB108">
        <f>MIN(I108:AA108)</f>
        <v>704</v>
      </c>
    </row>
    <row r="109" spans="3:42" x14ac:dyDescent="0.25">
      <c r="C109" t="s">
        <v>275</v>
      </c>
      <c r="D109" s="100">
        <v>0.1</v>
      </c>
      <c r="E109" t="s">
        <v>467</v>
      </c>
      <c r="AB109">
        <f>MIN(AB9:AB108)</f>
        <v>668</v>
      </c>
    </row>
    <row r="110" spans="3:42" x14ac:dyDescent="0.25">
      <c r="C110" t="s">
        <v>274</v>
      </c>
      <c r="D110" s="100">
        <v>0.9</v>
      </c>
      <c r="E110" t="s">
        <v>466</v>
      </c>
    </row>
    <row r="111" spans="3:42" x14ac:dyDescent="0.25">
      <c r="C111" s="100" t="s">
        <v>154</v>
      </c>
    </row>
    <row r="112" spans="3:42" x14ac:dyDescent="0.25">
      <c r="F112" s="207" t="s">
        <v>474</v>
      </c>
    </row>
    <row r="113" spans="2:24" x14ac:dyDescent="0.25">
      <c r="C113" t="s">
        <v>146</v>
      </c>
      <c r="D113">
        <v>0.5</v>
      </c>
      <c r="E113" t="s">
        <v>468</v>
      </c>
    </row>
    <row r="114" spans="2:24" x14ac:dyDescent="0.25">
      <c r="C114" t="s">
        <v>148</v>
      </c>
      <c r="D114">
        <v>0.2</v>
      </c>
      <c r="H114" s="101"/>
    </row>
    <row r="115" spans="2:24" x14ac:dyDescent="0.25">
      <c r="C115" t="s">
        <v>158</v>
      </c>
      <c r="D115" s="100">
        <v>1</v>
      </c>
      <c r="E115" t="s">
        <v>464</v>
      </c>
      <c r="H115" s="101"/>
    </row>
    <row r="116" spans="2:24" ht="18.75" x14ac:dyDescent="0.3">
      <c r="C116" t="s">
        <v>159</v>
      </c>
      <c r="D116" s="100">
        <v>1</v>
      </c>
      <c r="E116" t="s">
        <v>465</v>
      </c>
      <c r="H116" s="101"/>
      <c r="M116" s="111"/>
    </row>
    <row r="117" spans="2:24" x14ac:dyDescent="0.25">
      <c r="C117" t="s">
        <v>204</v>
      </c>
      <c r="D117">
        <v>5</v>
      </c>
      <c r="H117" s="101"/>
    </row>
    <row r="118" spans="2:24" x14ac:dyDescent="0.25">
      <c r="C118" t="s">
        <v>220</v>
      </c>
      <c r="D118">
        <v>5</v>
      </c>
      <c r="H118" s="101"/>
    </row>
    <row r="119" spans="2:24" x14ac:dyDescent="0.25">
      <c r="B119" s="100" t="s">
        <v>155</v>
      </c>
      <c r="D119" s="70" t="s">
        <v>132</v>
      </c>
      <c r="H119" s="101"/>
      <c r="J119" s="207" t="s">
        <v>482</v>
      </c>
      <c r="X119" s="207" t="s">
        <v>483</v>
      </c>
    </row>
    <row r="120" spans="2:24" x14ac:dyDescent="0.25">
      <c r="B120" s="70" t="s">
        <v>156</v>
      </c>
      <c r="C120" s="70" t="s">
        <v>157</v>
      </c>
      <c r="D120" t="s">
        <v>167</v>
      </c>
      <c r="H120" s="101"/>
      <c r="J120" t="s">
        <v>272</v>
      </c>
      <c r="L120" s="70" t="s">
        <v>156</v>
      </c>
      <c r="M120" s="70" t="s">
        <v>161</v>
      </c>
      <c r="O120" s="114">
        <v>1</v>
      </c>
      <c r="P120" s="114">
        <v>2</v>
      </c>
      <c r="Q120" s="115">
        <v>3</v>
      </c>
      <c r="R120" s="116">
        <v>4</v>
      </c>
      <c r="S120" s="116">
        <v>5</v>
      </c>
      <c r="T120" t="s">
        <v>163</v>
      </c>
      <c r="U120" s="116"/>
      <c r="V120" t="s">
        <v>145</v>
      </c>
      <c r="W120" s="116"/>
      <c r="X120" s="207" t="s">
        <v>484</v>
      </c>
    </row>
    <row r="121" spans="2:24" x14ac:dyDescent="0.25">
      <c r="B121" s="70">
        <v>1</v>
      </c>
      <c r="C121" s="70">
        <v>2</v>
      </c>
      <c r="D121">
        <f>$D$114^$D$115*(1/B4)^$D$116+$D$114^$D$115*(1/D4)^$D$116+$D$114^$D$115*(1/E4)^$D$116+$D$114^$D$115*(1/F4)^$D$116</f>
        <v>5.731477132807453E-3</v>
      </c>
      <c r="H121" s="101"/>
      <c r="N121" t="s">
        <v>272</v>
      </c>
      <c r="O121" t="s">
        <v>273</v>
      </c>
      <c r="V121" t="s">
        <v>283</v>
      </c>
    </row>
    <row r="122" spans="2:24" x14ac:dyDescent="0.25">
      <c r="B122" s="70">
        <v>2</v>
      </c>
      <c r="C122" s="70">
        <v>1</v>
      </c>
      <c r="D122">
        <f>$D$114^$D$115*(1/C3)^$D$116+$D$114^$D$115*(1/D3)^$D$116+$D$114^$D$115*(1/E3)^$D$116+$D$114^$D$115*(1/F3)^$D$116</f>
        <v>7.1045985585175475E-3</v>
      </c>
      <c r="H122" s="101"/>
      <c r="J122">
        <f ca="1">RAND()</f>
        <v>0.28362743835617055</v>
      </c>
      <c r="L122" s="70">
        <v>1</v>
      </c>
      <c r="M122" s="78">
        <v>2</v>
      </c>
      <c r="N122" s="98">
        <v>0.37948132661074097</v>
      </c>
      <c r="O122" s="96">
        <f>MAX($AP$102, (1/B4)^$D$116)</f>
        <v>7.575757575757576E-3</v>
      </c>
      <c r="P122" s="95">
        <v>0</v>
      </c>
      <c r="Q122" s="96">
        <f>MAX($AP$102, (1/D4)^$D$116)</f>
        <v>3.4482758620689655E-3</v>
      </c>
      <c r="R122" s="96">
        <f>MAX($AP$102, (1/E4)^$D$116)</f>
        <v>4.9751243781094526E-3</v>
      </c>
      <c r="S122" s="96">
        <f>MAX($AP$102, (1/F4)^$D$116)</f>
        <v>1.2658227848101266E-2</v>
      </c>
      <c r="T122" s="117">
        <f>SUM(O122:S122)</f>
        <v>2.8657385664037256E-2</v>
      </c>
      <c r="U122" t="s">
        <v>189</v>
      </c>
      <c r="V122">
        <f>((1-$D$109)*S122)+$D$109*$AP$102</f>
        <v>1.1422345183051618E-2</v>
      </c>
    </row>
    <row r="123" spans="2:24" x14ac:dyDescent="0.25">
      <c r="B123" s="70">
        <v>3</v>
      </c>
      <c r="C123" s="70">
        <v>4</v>
      </c>
      <c r="D123">
        <f>$D$114^$D$115*(1/B6)^$D$116+$D$114^$D$115*(1/C6)^$D$116+$D$114^$D$115*(1/D6)^$D$116+$D$114^$D$115*(1/F6)^$D$116</f>
        <v>5.0048567384339271E-3</v>
      </c>
      <c r="H123" s="101"/>
      <c r="J123">
        <f t="shared" ref="J123:J126" ca="1" si="0">RAND()</f>
        <v>0.33843608630194288</v>
      </c>
      <c r="L123" s="70">
        <v>2</v>
      </c>
      <c r="M123" s="78">
        <v>1</v>
      </c>
      <c r="N123" s="98">
        <v>0.87779531726519244</v>
      </c>
      <c r="O123" s="95">
        <v>0</v>
      </c>
      <c r="P123" s="96">
        <f>MAX($AP$102, (1/AE95)^$D$116)</f>
        <v>7.575757575757576E-3</v>
      </c>
      <c r="Q123" s="96">
        <f>MAX($AP$102, (1/AF95)^$D$116)</f>
        <v>4.608294930875576E-3</v>
      </c>
      <c r="R123" s="96">
        <f>MAX($AP$102, (1/AG95)^$D$116)</f>
        <v>6.0975609756097563E-3</v>
      </c>
      <c r="S123" s="96">
        <f>MAX($AP$102, (1/AH95)^$D$116)</f>
        <v>1.7241379310344827E-2</v>
      </c>
      <c r="T123" s="117">
        <f>SUM(O123:S123)</f>
        <v>3.5522992792587735E-2</v>
      </c>
      <c r="U123" t="s">
        <v>187</v>
      </c>
      <c r="V123">
        <f>((1-$D$109)*S123)+$D$109*$AP$102</f>
        <v>1.5547181499070823E-2</v>
      </c>
    </row>
    <row r="124" spans="2:24" x14ac:dyDescent="0.25">
      <c r="B124" s="70">
        <v>4</v>
      </c>
      <c r="C124" s="70">
        <v>5</v>
      </c>
      <c r="D124">
        <f>$D$114^$D$115*(1/B7)^$D$116+$D$114^$D$115*(1/C7)^$D$116+$D$114^$D$115*(1/D7)^$D$116+$D$114^$D$115*(1/E7)^$D$116</f>
        <v>7.6603956015551845E-3</v>
      </c>
      <c r="H124" s="101"/>
      <c r="J124">
        <f t="shared" ca="1" si="0"/>
        <v>0.94501504149962745</v>
      </c>
      <c r="L124" s="70">
        <v>3</v>
      </c>
      <c r="M124" s="78">
        <v>4</v>
      </c>
      <c r="N124" s="98">
        <v>0.76687267090020383</v>
      </c>
      <c r="O124" s="96">
        <f t="shared" ref="O124:Q125" si="1">MAX($AP$102, (1/AD98)^$D$116)</f>
        <v>6.0975609756097563E-3</v>
      </c>
      <c r="P124" s="96">
        <f t="shared" si="1"/>
        <v>4.9751243781094526E-3</v>
      </c>
      <c r="Q124" s="96">
        <f t="shared" si="1"/>
        <v>8.8495575221238937E-3</v>
      </c>
      <c r="R124" s="95">
        <v>0</v>
      </c>
      <c r="S124" s="96">
        <f>MAX($AP$102, (1/AH98)^$D$116)</f>
        <v>5.1020408163265302E-3</v>
      </c>
      <c r="T124" s="117">
        <f>SUM(O124:S124)</f>
        <v>2.5024283692169632E-2</v>
      </c>
      <c r="U124" t="s">
        <v>192</v>
      </c>
      <c r="V124">
        <f>((1-$D$109)*S124)+$D$109*$AP$102</f>
        <v>4.6217768544543564E-3</v>
      </c>
    </row>
    <row r="125" spans="2:24" x14ac:dyDescent="0.25">
      <c r="B125" s="70">
        <v>5</v>
      </c>
      <c r="C125" s="70">
        <v>3</v>
      </c>
      <c r="D125">
        <f>$D$114^$D$115*(1/B5)^$D$116+$D$114^$D$115*(1/C5)^$D$116+$D$114^$D$115*(1/E5)^$D$116+$D$114^$D$115*(1/F5)^$D$116</f>
        <v>4.0412916696143473E-3</v>
      </c>
      <c r="H125" s="101"/>
      <c r="J125">
        <f t="shared" ca="1" si="0"/>
        <v>3.6247052414511982E-3</v>
      </c>
      <c r="L125" s="70">
        <v>4</v>
      </c>
      <c r="M125" s="78">
        <v>5</v>
      </c>
      <c r="N125" s="98">
        <v>0.47658049503169087</v>
      </c>
      <c r="O125" s="96">
        <f t="shared" si="1"/>
        <v>1.7241379310344827E-2</v>
      </c>
      <c r="P125" s="96">
        <f t="shared" si="1"/>
        <v>1.2658227848101266E-2</v>
      </c>
      <c r="Q125" s="96">
        <f t="shared" si="1"/>
        <v>3.3003300330033004E-3</v>
      </c>
      <c r="R125" s="96">
        <f>MAX($AP$102, (1/AG99)^$D$116)</f>
        <v>5.1020408163265302E-3</v>
      </c>
      <c r="S125" s="95">
        <v>0</v>
      </c>
      <c r="T125" s="117">
        <f>SUM(O125:R125)</f>
        <v>3.8301978007775919E-2</v>
      </c>
      <c r="U125" t="s">
        <v>276</v>
      </c>
      <c r="V125">
        <f>((1-$D$109)*R125)+$D$109*$AP$102</f>
        <v>4.6217768544543564E-3</v>
      </c>
    </row>
    <row r="126" spans="2:24" x14ac:dyDescent="0.25">
      <c r="H126" s="101"/>
      <c r="J126">
        <f t="shared" ca="1" si="0"/>
        <v>0.40282883521154167</v>
      </c>
      <c r="L126" s="70">
        <v>5</v>
      </c>
      <c r="M126" s="78">
        <v>3</v>
      </c>
      <c r="N126" s="98">
        <v>0.46328309478280971</v>
      </c>
      <c r="O126" s="96">
        <f>MAX($AP$102, (1/AD97)^$D$116)</f>
        <v>4.608294930875576E-3</v>
      </c>
      <c r="P126" s="96">
        <f>MAX($AP$102, (1/AE97)^$D$116)</f>
        <v>3.4482758620689655E-3</v>
      </c>
      <c r="Q126" s="95">
        <v>0</v>
      </c>
      <c r="R126" s="96">
        <f>MAX($AP$102, (1/AG97)^$D$116)</f>
        <v>8.8495575221238937E-3</v>
      </c>
      <c r="S126" s="96">
        <f>MAX($AP$102, (1/AH97)^$D$116)</f>
        <v>3.3003300330033004E-3</v>
      </c>
      <c r="T126" s="117">
        <f>SUM(O126:S126)</f>
        <v>2.0206458348071735E-2</v>
      </c>
      <c r="U126" t="s">
        <v>191</v>
      </c>
      <c r="V126">
        <f>((1-$D$109)*S126)+$D$109*$AP$102</f>
        <v>3.0002371494634492E-3</v>
      </c>
    </row>
    <row r="127" spans="2:24" x14ac:dyDescent="0.25">
      <c r="C127" s="207" t="s">
        <v>480</v>
      </c>
      <c r="H127" s="101"/>
    </row>
    <row r="128" spans="2:24" x14ac:dyDescent="0.25">
      <c r="H128" s="101"/>
      <c r="L128" s="70" t="s">
        <v>156</v>
      </c>
      <c r="M128" s="70" t="s">
        <v>161</v>
      </c>
      <c r="O128" s="114">
        <v>1</v>
      </c>
      <c r="P128" s="114">
        <v>2</v>
      </c>
      <c r="Q128" s="115">
        <v>3</v>
      </c>
      <c r="R128" s="116">
        <v>4</v>
      </c>
      <c r="S128" s="116">
        <v>5</v>
      </c>
      <c r="T128" t="s">
        <v>163</v>
      </c>
      <c r="U128" s="116"/>
    </row>
    <row r="129" spans="8:27" x14ac:dyDescent="0.25">
      <c r="H129" s="101"/>
      <c r="N129" t="s">
        <v>272</v>
      </c>
      <c r="O129" t="s">
        <v>273</v>
      </c>
    </row>
    <row r="130" spans="8:27" x14ac:dyDescent="0.25">
      <c r="H130" s="101"/>
      <c r="L130" s="70">
        <v>1</v>
      </c>
      <c r="M130" s="78" t="str">
        <f>U122</f>
        <v>2,5</v>
      </c>
      <c r="N130" s="98">
        <v>0.14321566054572143</v>
      </c>
      <c r="O130" s="96">
        <f>MAX($AP$102, (1/AD99)^$D$116)</f>
        <v>1.7241379310344827E-2</v>
      </c>
      <c r="P130" s="95">
        <v>0</v>
      </c>
      <c r="Q130" s="96">
        <f>MAX($AP$102, (1/AF99)^$D$116)</f>
        <v>3.3003300330033004E-3</v>
      </c>
      <c r="R130" s="96">
        <f>MAX($AP$102, (1/AG99)^$D$116)</f>
        <v>5.1020408163265302E-3</v>
      </c>
      <c r="S130" s="95">
        <v>0</v>
      </c>
      <c r="T130" s="117">
        <f>SUM(O130:R130)</f>
        <v>2.5643750159674655E-2</v>
      </c>
      <c r="U130" t="s">
        <v>286</v>
      </c>
      <c r="V130">
        <f>((1-$D$109)*R130)+$D$109*$AP$102</f>
        <v>4.6217768544543564E-3</v>
      </c>
    </row>
    <row r="131" spans="8:27" x14ac:dyDescent="0.25">
      <c r="H131" s="101"/>
      <c r="I131" s="69"/>
      <c r="J131" s="69"/>
      <c r="L131" s="70">
        <v>2</v>
      </c>
      <c r="M131" s="78" t="str">
        <f>U123</f>
        <v>1,5</v>
      </c>
      <c r="N131" s="98">
        <v>0.74170291527316778</v>
      </c>
      <c r="O131" s="95">
        <v>0</v>
      </c>
      <c r="P131" s="96">
        <f>MAX($AP$102, (1/AE99)^$D$116)</f>
        <v>1.2658227848101266E-2</v>
      </c>
      <c r="Q131" s="96">
        <f>MAX($AP$102, (1/AF99)^$D$116)</f>
        <v>3.3003300330033004E-3</v>
      </c>
      <c r="R131" s="96">
        <f>MAX($AP$102, (1/AG99)^$D$116)</f>
        <v>5.1020408163265302E-3</v>
      </c>
      <c r="S131" s="95">
        <v>0</v>
      </c>
      <c r="T131" s="117">
        <f>SUM(O131:R131)</f>
        <v>2.1060598697431095E-2</v>
      </c>
      <c r="U131" t="s">
        <v>287</v>
      </c>
      <c r="V131">
        <f>((1-$D$109)*R131)+$D$109*$AP$102</f>
        <v>4.6217768544543564E-3</v>
      </c>
    </row>
    <row r="132" spans="8:27" x14ac:dyDescent="0.25">
      <c r="H132" s="101"/>
      <c r="I132" s="69"/>
      <c r="J132" s="69"/>
      <c r="L132" s="70">
        <v>3</v>
      </c>
      <c r="M132" s="78" t="str">
        <f>U124</f>
        <v>4,5</v>
      </c>
      <c r="N132" s="98">
        <v>0.67347592112520671</v>
      </c>
      <c r="O132" s="96">
        <f>MAX($AP$102, (1/AD99)^$D$116)</f>
        <v>1.7241379310344827E-2</v>
      </c>
      <c r="P132" s="96">
        <f>MAX($AP$102, (1/AE99)^$D$116)</f>
        <v>1.2658227848101266E-2</v>
      </c>
      <c r="Q132" s="96">
        <f>MAX($AP$102, (1/AF99)^$D$116)</f>
        <v>3.3003300330033004E-3</v>
      </c>
      <c r="R132" s="95">
        <v>0</v>
      </c>
      <c r="S132" s="95">
        <v>0</v>
      </c>
      <c r="T132" s="117">
        <f>SUM(O132:Q132)</f>
        <v>3.319993719144939E-2</v>
      </c>
      <c r="U132" t="s">
        <v>277</v>
      </c>
      <c r="V132">
        <f>((1-$D$109)*Q132)+$D$109*$AP$102</f>
        <v>3.0002371494634492E-3</v>
      </c>
    </row>
    <row r="133" spans="8:27" x14ac:dyDescent="0.25">
      <c r="H133" s="101"/>
      <c r="I133" s="69"/>
      <c r="J133" s="69"/>
      <c r="L133" s="70">
        <v>4</v>
      </c>
      <c r="M133" s="78" t="str">
        <f>U125</f>
        <v>5,4</v>
      </c>
      <c r="N133" s="98">
        <v>0.57954815324684783</v>
      </c>
      <c r="O133" s="96">
        <f>MAX($AP$102, (1/AD98)^$D$116)</f>
        <v>6.0975609756097563E-3</v>
      </c>
      <c r="P133" s="96">
        <f>MAX($AP$102, (1/AE98)^$D$116)</f>
        <v>4.9751243781094526E-3</v>
      </c>
      <c r="Q133" s="96">
        <f>MAX($AP$102, (1/AF98)^$D$116)</f>
        <v>8.8495575221238937E-3</v>
      </c>
      <c r="R133" s="95">
        <v>0</v>
      </c>
      <c r="S133" s="95">
        <v>0</v>
      </c>
      <c r="T133" s="117">
        <f>SUM(O133:Q133)</f>
        <v>1.9922242875843103E-2</v>
      </c>
      <c r="U133" t="s">
        <v>278</v>
      </c>
      <c r="V133">
        <f>((1-$D$109)*Q133)+$D$109*$AP$102</f>
        <v>7.9945418896719828E-3</v>
      </c>
    </row>
    <row r="134" spans="8:27" x14ac:dyDescent="0.25">
      <c r="H134" s="101"/>
      <c r="I134" s="69"/>
      <c r="J134" s="69"/>
      <c r="L134" s="70">
        <v>5</v>
      </c>
      <c r="M134" s="78" t="str">
        <f>U126</f>
        <v>3,5</v>
      </c>
      <c r="N134" s="98">
        <v>0.52821233139802837</v>
      </c>
      <c r="O134" s="96">
        <f>MAX($AP$102, (1/AD99)^$D$116)</f>
        <v>1.7241379310344827E-2</v>
      </c>
      <c r="P134" s="96">
        <f>MAX($AP$102, (1/AE99)^$D$116)</f>
        <v>1.2658227848101266E-2</v>
      </c>
      <c r="Q134" s="95">
        <v>0</v>
      </c>
      <c r="R134" s="96">
        <f>MAX($AP$102, (1/AG99)^$D$116)</f>
        <v>5.1020408163265302E-3</v>
      </c>
      <c r="S134" s="95">
        <v>0</v>
      </c>
      <c r="T134" s="117">
        <f>SUM(O134:R134)</f>
        <v>3.5001647974772621E-2</v>
      </c>
      <c r="U134" t="s">
        <v>288</v>
      </c>
      <c r="V134">
        <f>((1-$D$109)*R134)+$D$109*$AP$102</f>
        <v>4.6217768544543564E-3</v>
      </c>
    </row>
    <row r="135" spans="8:27" x14ac:dyDescent="0.25">
      <c r="H135" s="101"/>
      <c r="I135" s="69"/>
      <c r="J135" s="69"/>
    </row>
    <row r="136" spans="8:27" x14ac:dyDescent="0.25">
      <c r="H136" s="101"/>
      <c r="I136" s="69"/>
      <c r="J136" s="69"/>
      <c r="L136" s="70" t="s">
        <v>156</v>
      </c>
      <c r="M136" s="70" t="s">
        <v>161</v>
      </c>
      <c r="O136" s="99">
        <v>1</v>
      </c>
      <c r="P136" s="118">
        <v>2</v>
      </c>
      <c r="Q136" s="118">
        <v>3</v>
      </c>
      <c r="R136" s="118">
        <v>4</v>
      </c>
      <c r="S136" s="118">
        <v>5</v>
      </c>
      <c r="T136" s="70" t="s">
        <v>163</v>
      </c>
      <c r="U136" s="118"/>
    </row>
    <row r="137" spans="8:27" x14ac:dyDescent="0.25">
      <c r="H137" s="101"/>
      <c r="I137" s="69"/>
      <c r="J137" s="69"/>
      <c r="L137" s="70"/>
      <c r="M137" s="70"/>
      <c r="N137" s="70" t="s">
        <v>272</v>
      </c>
      <c r="O137" s="70" t="s">
        <v>273</v>
      </c>
      <c r="P137" s="70"/>
      <c r="Q137" s="70"/>
      <c r="R137" s="70"/>
      <c r="S137" s="70"/>
      <c r="T137" s="70"/>
      <c r="U137" s="70"/>
    </row>
    <row r="138" spans="8:27" x14ac:dyDescent="0.25">
      <c r="H138" s="101"/>
      <c r="I138" s="69"/>
      <c r="J138" s="69"/>
      <c r="L138" s="70">
        <v>1</v>
      </c>
      <c r="M138" s="70" t="str">
        <f>U130</f>
        <v>2,5,4</v>
      </c>
      <c r="N138" s="98">
        <v>2.4328653827616731E-2</v>
      </c>
      <c r="O138" s="96">
        <f>MAX($AP$102, (1/AD98)^$D$116)</f>
        <v>6.0975609756097563E-3</v>
      </c>
      <c r="P138" s="95">
        <v>0</v>
      </c>
      <c r="Q138" s="96">
        <f>MAX($AP$102, (1/AF98)^$D$116)</f>
        <v>8.8495575221238937E-3</v>
      </c>
      <c r="R138" s="95">
        <v>0</v>
      </c>
      <c r="S138" s="95">
        <v>0</v>
      </c>
      <c r="T138" s="96">
        <f>SUM(O138:Q138)</f>
        <v>1.494711849773365E-2</v>
      </c>
      <c r="U138" s="70" t="s">
        <v>289</v>
      </c>
      <c r="V138">
        <f>((1-$D$109)*Q138)+$D$109*$AP$102</f>
        <v>7.9945418896719828E-3</v>
      </c>
      <c r="Y138" s="207" t="s">
        <v>485</v>
      </c>
    </row>
    <row r="139" spans="8:27" x14ac:dyDescent="0.25">
      <c r="H139" s="101"/>
      <c r="I139" s="69"/>
      <c r="J139" s="69"/>
      <c r="L139" s="70">
        <v>2</v>
      </c>
      <c r="M139" s="70" t="str">
        <f>U131</f>
        <v>1,5,4</v>
      </c>
      <c r="N139" s="98">
        <v>0.64517093545142679</v>
      </c>
      <c r="O139" s="95">
        <v>0</v>
      </c>
      <c r="P139" s="96">
        <f>MAX($AP$102, (1/AE98)^$D$116)</f>
        <v>4.9751243781094526E-3</v>
      </c>
      <c r="Q139" s="96">
        <f>MAX($AP$102, (1/AF98)^$D$116)</f>
        <v>8.8495575221238937E-3</v>
      </c>
      <c r="R139" s="95">
        <v>0</v>
      </c>
      <c r="S139" s="95">
        <v>0</v>
      </c>
      <c r="T139" s="96">
        <f>SUM(O139:Q139)</f>
        <v>1.3824681900233346E-2</v>
      </c>
      <c r="U139" s="70" t="s">
        <v>290</v>
      </c>
      <c r="V139">
        <f>((1-$D$109)*Q139)+$D$109*$AP$102</f>
        <v>7.9945418896719828E-3</v>
      </c>
    </row>
    <row r="140" spans="8:27" x14ac:dyDescent="0.25">
      <c r="H140" s="101"/>
      <c r="L140" s="70">
        <v>3</v>
      </c>
      <c r="M140" s="70" t="str">
        <f>U132</f>
        <v>4,5,3</v>
      </c>
      <c r="N140" s="98">
        <v>0.27799413756069513</v>
      </c>
      <c r="O140" s="96">
        <f>MAX($AP$102, (1/AD97)^$D$116)</f>
        <v>4.608294930875576E-3</v>
      </c>
      <c r="P140" s="96">
        <f>MAX($AP$102, (1/AE97)^$D$116)</f>
        <v>3.4482758620689655E-3</v>
      </c>
      <c r="Q140" s="95">
        <v>0</v>
      </c>
      <c r="R140" s="95">
        <v>0</v>
      </c>
      <c r="S140" s="95">
        <v>0</v>
      </c>
      <c r="T140" s="96">
        <f>SUM(O140:P140)</f>
        <v>8.0565707929445424E-3</v>
      </c>
      <c r="U140" s="70" t="s">
        <v>279</v>
      </c>
      <c r="V140">
        <f>((1-$D$109)*P140)+$D$109*$AP$102</f>
        <v>3.1333883956225477E-3</v>
      </c>
      <c r="Y140" s="100" t="s">
        <v>183</v>
      </c>
    </row>
    <row r="141" spans="8:27" x14ac:dyDescent="0.25">
      <c r="H141" s="101"/>
      <c r="L141" s="70">
        <v>4</v>
      </c>
      <c r="M141" s="70" t="str">
        <f>U133</f>
        <v>5,4,3</v>
      </c>
      <c r="N141" s="98">
        <v>0.16983484659463288</v>
      </c>
      <c r="O141" s="96">
        <f>MAX($AP$102, (1/AD97)^$D$116)</f>
        <v>4.608294930875576E-3</v>
      </c>
      <c r="P141" s="96">
        <f>MAX($AP$102, (1/AE97)^$D$116)</f>
        <v>3.4482758620689655E-3</v>
      </c>
      <c r="Q141" s="95">
        <v>0</v>
      </c>
      <c r="R141" s="95">
        <v>0</v>
      </c>
      <c r="S141" s="95">
        <v>0</v>
      </c>
      <c r="T141" s="96">
        <f>SUM(O141:P141)</f>
        <v>8.0565707929445424E-3</v>
      </c>
      <c r="U141" s="70" t="s">
        <v>280</v>
      </c>
      <c r="V141">
        <f>((1-$D$109)*P141)+$D$109*$AP$102</f>
        <v>3.1333883956225477E-3</v>
      </c>
      <c r="Y141" t="s">
        <v>156</v>
      </c>
      <c r="Z141" t="s">
        <v>184</v>
      </c>
      <c r="AA141" t="s">
        <v>237</v>
      </c>
    </row>
    <row r="142" spans="8:27" x14ac:dyDescent="0.25">
      <c r="H142" s="101"/>
      <c r="L142" s="70">
        <v>5</v>
      </c>
      <c r="M142" s="70" t="str">
        <f>U134</f>
        <v>3,5,4</v>
      </c>
      <c r="N142" s="120">
        <v>0.98881447308928072</v>
      </c>
      <c r="O142">
        <f>($AP$102^$D$115*(1/AD98)^$D$116)/$D$123</f>
        <v>3.6476909409739673E-4</v>
      </c>
      <c r="P142">
        <f>($AP$102^$D$115*(1/AE98)^$D$116)/$D$124</f>
        <v>1.9444925229923553E-4</v>
      </c>
      <c r="Q142" s="95">
        <v>0</v>
      </c>
      <c r="R142" s="95">
        <v>0</v>
      </c>
      <c r="S142" s="95">
        <v>0</v>
      </c>
      <c r="T142" s="96">
        <f>SUM(O142:P142)</f>
        <v>5.592183463966323E-4</v>
      </c>
      <c r="U142" s="70" t="s">
        <v>291</v>
      </c>
      <c r="V142">
        <f>((1-$D$109)*P142)+$D$109*$AP$102</f>
        <v>2.0494444682979103E-4</v>
      </c>
      <c r="Y142" s="95">
        <v>1</v>
      </c>
      <c r="Z142" s="95" t="str">
        <f>U154</f>
        <v>2,5,4,3,1,2</v>
      </c>
      <c r="AA142" s="95">
        <f>AH96+AG99+AF98+AD97+AE95</f>
        <v>737</v>
      </c>
    </row>
    <row r="143" spans="8:27" x14ac:dyDescent="0.25">
      <c r="H143" s="101"/>
      <c r="Y143" s="96">
        <v>2</v>
      </c>
      <c r="Z143" s="96" t="str">
        <f>U155</f>
        <v>1,5,4,3,2,1</v>
      </c>
      <c r="AA143" s="96">
        <f>AH95+AG99+AF98+AE97+AD96</f>
        <v>789</v>
      </c>
    </row>
    <row r="144" spans="8:27" x14ac:dyDescent="0.25">
      <c r="H144" s="101"/>
      <c r="L144" s="70" t="s">
        <v>156</v>
      </c>
      <c r="M144" s="70" t="s">
        <v>161</v>
      </c>
      <c r="O144" s="99">
        <v>1</v>
      </c>
      <c r="P144" s="118">
        <v>2</v>
      </c>
      <c r="Q144" s="118">
        <v>3</v>
      </c>
      <c r="R144" s="118">
        <v>4</v>
      </c>
      <c r="S144" s="118">
        <v>5</v>
      </c>
      <c r="T144" s="70" t="s">
        <v>163</v>
      </c>
      <c r="U144" s="118"/>
      <c r="Y144" s="96">
        <v>3</v>
      </c>
      <c r="Z144" s="96" t="str">
        <f>U156</f>
        <v>4,5,3,2,1,4</v>
      </c>
      <c r="AA144" s="96">
        <f>AH98+AF99+AE97+AD96+AH95</f>
        <v>979</v>
      </c>
    </row>
    <row r="145" spans="1:27" x14ac:dyDescent="0.25">
      <c r="H145" s="101"/>
      <c r="L145" s="70"/>
      <c r="M145" s="70"/>
      <c r="N145" s="70" t="s">
        <v>272</v>
      </c>
      <c r="O145" s="70" t="s">
        <v>273</v>
      </c>
      <c r="P145" s="70"/>
      <c r="Q145" s="70"/>
      <c r="R145" s="70"/>
      <c r="S145" s="70"/>
      <c r="T145" s="70"/>
      <c r="U145" s="70"/>
      <c r="Y145" s="96">
        <v>4</v>
      </c>
      <c r="Z145" s="96" t="str">
        <f>U157</f>
        <v>5,4,3,2,1,5</v>
      </c>
      <c r="AA145" s="96">
        <f>AG99+AF98+AE97+AD96+AH95</f>
        <v>789</v>
      </c>
    </row>
    <row r="146" spans="1:27" x14ac:dyDescent="0.25">
      <c r="H146" s="101"/>
      <c r="L146" s="70">
        <v>1</v>
      </c>
      <c r="M146" s="70" t="str">
        <f>U138</f>
        <v>2,5,4,3</v>
      </c>
      <c r="N146" s="98">
        <v>0.49503387889850003</v>
      </c>
      <c r="O146" s="96">
        <f>MAX($AP$102, (1/AD97)^$D$116)</f>
        <v>4.608294930875576E-3</v>
      </c>
      <c r="P146" s="95">
        <v>0</v>
      </c>
      <c r="Q146" s="95">
        <v>0</v>
      </c>
      <c r="R146" s="95">
        <v>0</v>
      </c>
      <c r="S146" s="95">
        <v>0</v>
      </c>
      <c r="T146" s="96">
        <f>SUM(O146)</f>
        <v>4.608294930875576E-3</v>
      </c>
      <c r="U146" s="70" t="s">
        <v>292</v>
      </c>
      <c r="V146">
        <f>((1-$D$109)*O146)+$D$109*$AP$102</f>
        <v>4.1774055575484982E-3</v>
      </c>
      <c r="Y146" s="96">
        <v>5</v>
      </c>
      <c r="Z146" s="96" t="str">
        <f>U158</f>
        <v>3,5,4,2,1,3</v>
      </c>
      <c r="AA146" s="96">
        <f>AH97+AG99+AE98+AD96+AF95</f>
        <v>1049</v>
      </c>
    </row>
    <row r="147" spans="1:27" x14ac:dyDescent="0.25">
      <c r="H147" s="101"/>
      <c r="L147" s="70">
        <v>2</v>
      </c>
      <c r="M147" s="70" t="str">
        <f>U139</f>
        <v>1,5,4,3</v>
      </c>
      <c r="N147" s="98">
        <v>0.3958537955200051</v>
      </c>
      <c r="O147" s="95">
        <v>0</v>
      </c>
      <c r="P147" s="96">
        <f>MAX($AP$102, (1/AE97)^$D$116)</f>
        <v>3.4482758620689655E-3</v>
      </c>
      <c r="Q147" s="95">
        <v>0</v>
      </c>
      <c r="R147" s="95">
        <v>0</v>
      </c>
      <c r="S147" s="95">
        <v>0</v>
      </c>
      <c r="T147" s="96">
        <f>SUM(O147:P147)</f>
        <v>3.4482758620689655E-3</v>
      </c>
      <c r="U147" s="70" t="s">
        <v>293</v>
      </c>
      <c r="V147">
        <f>((1-$D$109)*P147)+$D$109*$AP$102</f>
        <v>3.1333883956225477E-3</v>
      </c>
    </row>
    <row r="148" spans="1:27" x14ac:dyDescent="0.25">
      <c r="H148" s="101"/>
      <c r="L148" s="70">
        <v>3</v>
      </c>
      <c r="M148" s="70" t="str">
        <f>U140</f>
        <v>4,5,3,2</v>
      </c>
      <c r="N148" s="98">
        <v>0.32653322278846386</v>
      </c>
      <c r="O148" s="96">
        <f>MAX($AP$102, (1/AD96)^$D$116)</f>
        <v>7.575757575757576E-3</v>
      </c>
      <c r="P148" s="95">
        <v>0</v>
      </c>
      <c r="Q148" s="95">
        <v>0</v>
      </c>
      <c r="R148" s="95">
        <v>0</v>
      </c>
      <c r="S148" s="95">
        <v>0</v>
      </c>
      <c r="T148" s="96">
        <f>SUM(O148)</f>
        <v>7.575757575757576E-3</v>
      </c>
      <c r="U148" s="70" t="s">
        <v>281</v>
      </c>
      <c r="V148">
        <f>((1-$D$109)*O148)+$D$109*$AP$102</f>
        <v>6.848121937942298E-3</v>
      </c>
      <c r="Y148" s="207" t="s">
        <v>486</v>
      </c>
    </row>
    <row r="149" spans="1:27" x14ac:dyDescent="0.25">
      <c r="H149" s="101"/>
      <c r="L149" s="70">
        <v>4</v>
      </c>
      <c r="M149" s="70" t="str">
        <f>U141</f>
        <v>5,4,3,2</v>
      </c>
      <c r="N149" s="98">
        <v>0.64389939984925049</v>
      </c>
      <c r="O149" s="96">
        <f>MAX($AP$102, (1/AD96)^$D$116)</f>
        <v>7.575757575757576E-3</v>
      </c>
      <c r="P149" s="95">
        <v>0</v>
      </c>
      <c r="Q149" s="95">
        <v>0</v>
      </c>
      <c r="R149" s="95">
        <v>0</v>
      </c>
      <c r="S149" s="95">
        <v>0</v>
      </c>
      <c r="T149" s="96">
        <f>SUM(O149)</f>
        <v>7.575757575757576E-3</v>
      </c>
      <c r="U149" s="70" t="s">
        <v>282</v>
      </c>
      <c r="V149">
        <f>((1-$D$109)*O149)+$D$109*$AP$102</f>
        <v>6.848121937942298E-3</v>
      </c>
      <c r="Y149" s="207" t="s">
        <v>487</v>
      </c>
    </row>
    <row r="150" spans="1:27" x14ac:dyDescent="0.25">
      <c r="H150" s="101"/>
      <c r="L150" s="70">
        <v>5</v>
      </c>
      <c r="M150" s="70" t="str">
        <f>U142</f>
        <v>3,5,4,2</v>
      </c>
      <c r="N150" s="98">
        <v>0.37907913486093059</v>
      </c>
      <c r="O150" s="96">
        <f>MAX($AP$102, (1/AD96)^$D$116)</f>
        <v>7.575757575757576E-3</v>
      </c>
      <c r="P150" s="95">
        <v>0</v>
      </c>
      <c r="Q150" s="95">
        <v>0</v>
      </c>
      <c r="R150" s="95">
        <v>0</v>
      </c>
      <c r="S150" s="95">
        <v>0</v>
      </c>
      <c r="T150" s="96">
        <f>SUM(O150)</f>
        <v>7.575757575757576E-3</v>
      </c>
      <c r="U150" s="70" t="s">
        <v>294</v>
      </c>
      <c r="V150">
        <f>((1-$D$109)*O150)+$D$109*$AP$102</f>
        <v>6.848121937942298E-3</v>
      </c>
    </row>
    <row r="151" spans="1:27" x14ac:dyDescent="0.25">
      <c r="H151" s="101"/>
      <c r="Y151" s="207" t="s">
        <v>488</v>
      </c>
    </row>
    <row r="152" spans="1:27" x14ac:dyDescent="0.25">
      <c r="H152" s="101"/>
      <c r="L152" s="70" t="s">
        <v>156</v>
      </c>
      <c r="M152" s="70" t="s">
        <v>161</v>
      </c>
      <c r="O152" s="99">
        <v>1</v>
      </c>
      <c r="P152" s="118">
        <v>2</v>
      </c>
      <c r="Q152" s="118">
        <v>3</v>
      </c>
      <c r="R152" s="118">
        <v>4</v>
      </c>
      <c r="S152" s="118">
        <v>5</v>
      </c>
      <c r="T152" s="70" t="s">
        <v>163</v>
      </c>
      <c r="U152" s="118"/>
      <c r="Y152" s="207" t="s">
        <v>489</v>
      </c>
    </row>
    <row r="153" spans="1:27" x14ac:dyDescent="0.25">
      <c r="H153" s="101"/>
      <c r="L153" s="70"/>
      <c r="M153" s="70"/>
      <c r="N153" s="70" t="s">
        <v>272</v>
      </c>
      <c r="O153" s="70" t="s">
        <v>273</v>
      </c>
      <c r="P153" s="70"/>
      <c r="Q153" s="70"/>
      <c r="R153" s="70"/>
      <c r="S153" s="70"/>
      <c r="T153" s="70"/>
      <c r="U153" s="70"/>
      <c r="Y153" s="207" t="s">
        <v>490</v>
      </c>
    </row>
    <row r="154" spans="1:27" x14ac:dyDescent="0.25">
      <c r="H154" s="101"/>
      <c r="L154" s="70">
        <v>1</v>
      </c>
      <c r="M154" s="70" t="str">
        <f>U146</f>
        <v>2,5,4,3,1</v>
      </c>
      <c r="N154" s="98">
        <v>0.5794568775998169</v>
      </c>
      <c r="O154" s="95">
        <v>0</v>
      </c>
      <c r="P154" s="96">
        <f>MAX($AP$102, (1/AE95)^$D$116)</f>
        <v>7.575757575757576E-3</v>
      </c>
      <c r="Q154" s="95">
        <v>0</v>
      </c>
      <c r="R154" s="95">
        <v>0</v>
      </c>
      <c r="S154" s="95">
        <v>0</v>
      </c>
      <c r="T154" s="96">
        <f>SUM(O154:P154)</f>
        <v>7.575757575757576E-3</v>
      </c>
      <c r="U154" s="70" t="s">
        <v>295</v>
      </c>
      <c r="V154">
        <f>((1-$D$109)*P154)+$D$109*$AP$102</f>
        <v>6.848121937942298E-3</v>
      </c>
      <c r="Y154" s="207" t="s">
        <v>491</v>
      </c>
    </row>
    <row r="155" spans="1:27" x14ac:dyDescent="0.25">
      <c r="H155" s="101"/>
      <c r="L155" s="70">
        <v>2</v>
      </c>
      <c r="M155" s="70" t="str">
        <f>U147</f>
        <v>1,5,4,3,2</v>
      </c>
      <c r="N155" s="98">
        <v>0.87745039691525339</v>
      </c>
      <c r="O155" s="96">
        <f>MAX($AP$102, (1/AD96)^$D$116)</f>
        <v>7.575757575757576E-3</v>
      </c>
      <c r="P155" s="95">
        <v>0</v>
      </c>
      <c r="Q155" s="95">
        <v>0</v>
      </c>
      <c r="R155" s="95">
        <v>0</v>
      </c>
      <c r="S155" s="95">
        <v>0</v>
      </c>
      <c r="T155" s="96">
        <f>SUM(O155)</f>
        <v>7.575757575757576E-3</v>
      </c>
      <c r="U155" s="70" t="s">
        <v>296</v>
      </c>
      <c r="V155">
        <f>((1-$D$109)*O155)+$D$109*$AP$102</f>
        <v>6.848121937942298E-3</v>
      </c>
    </row>
    <row r="156" spans="1:27" x14ac:dyDescent="0.25">
      <c r="A156" s="101"/>
      <c r="B156" s="101"/>
      <c r="C156" s="101"/>
      <c r="D156" s="101"/>
      <c r="E156" s="101"/>
      <c r="F156" s="101"/>
      <c r="H156" s="101"/>
      <c r="L156" s="70">
        <v>3</v>
      </c>
      <c r="M156" s="70" t="str">
        <f>U148</f>
        <v>4,5,3,2,1</v>
      </c>
      <c r="N156" s="98">
        <v>0.18881872375391118</v>
      </c>
      <c r="O156" s="95">
        <v>0</v>
      </c>
      <c r="P156" s="95">
        <v>0</v>
      </c>
      <c r="Q156" s="95">
        <v>0</v>
      </c>
      <c r="R156" s="96">
        <f>MAX($AP$102, (1/AG97)^$D$116)</f>
        <v>8.8495575221238937E-3</v>
      </c>
      <c r="S156" s="95">
        <v>0</v>
      </c>
      <c r="T156" s="96">
        <f>SUM(O156:R156)</f>
        <v>8.8495575221238937E-3</v>
      </c>
      <c r="U156" s="70" t="s">
        <v>297</v>
      </c>
      <c r="V156">
        <f>((1-$D$109)*R156)+$D$109*$AP$102</f>
        <v>7.9945418896719828E-3</v>
      </c>
    </row>
    <row r="157" spans="1:27" x14ac:dyDescent="0.25">
      <c r="A157" s="101"/>
      <c r="B157" s="101"/>
      <c r="C157" s="101"/>
      <c r="D157" s="101"/>
      <c r="E157" s="101"/>
      <c r="F157" s="101"/>
      <c r="H157" s="101"/>
      <c r="L157" s="70">
        <v>4</v>
      </c>
      <c r="M157" s="70" t="str">
        <f>U149</f>
        <v>5,4,3,2,1</v>
      </c>
      <c r="N157" s="98">
        <v>4.2576420260889036E-2</v>
      </c>
      <c r="O157" s="95">
        <v>0</v>
      </c>
      <c r="P157" s="95">
        <v>0</v>
      </c>
      <c r="Q157" s="95">
        <v>0</v>
      </c>
      <c r="R157" s="95">
        <v>0</v>
      </c>
      <c r="S157" s="96">
        <f>MAX($AP$102, (1/AH98)^$D$116)</f>
        <v>5.1020408163265302E-3</v>
      </c>
      <c r="T157" s="96">
        <f>SUM(O157:S157)</f>
        <v>5.1020408163265302E-3</v>
      </c>
      <c r="U157" s="70" t="s">
        <v>298</v>
      </c>
      <c r="V157">
        <f>((1-$D$109)*S157)+$D$109*$AP$102</f>
        <v>4.6217768544543564E-3</v>
      </c>
    </row>
    <row r="158" spans="1:27" x14ac:dyDescent="0.25">
      <c r="A158" s="101"/>
      <c r="B158" s="101"/>
      <c r="C158" s="101"/>
      <c r="D158" s="101"/>
      <c r="E158" s="101"/>
      <c r="F158" s="101"/>
      <c r="H158" s="101"/>
      <c r="L158" s="70">
        <v>5</v>
      </c>
      <c r="M158" s="70" t="str">
        <f>U150</f>
        <v>3,5,4,2,1</v>
      </c>
      <c r="N158" s="98">
        <v>0.68340382109654219</v>
      </c>
      <c r="O158" s="96">
        <f>MAX($AP$102, (1/AD99)^$D$116)</f>
        <v>1.7241379310344827E-2</v>
      </c>
      <c r="P158" s="95">
        <v>0</v>
      </c>
      <c r="Q158" s="95">
        <v>0</v>
      </c>
      <c r="R158" s="95">
        <v>0</v>
      </c>
      <c r="S158" s="95">
        <v>0</v>
      </c>
      <c r="T158" s="96">
        <f>SUM(O158)</f>
        <v>1.7241379310344827E-2</v>
      </c>
      <c r="U158" s="70" t="s">
        <v>299</v>
      </c>
      <c r="V158">
        <f>((1-$D$109)*O158)+$D$109*$AP$102</f>
        <v>1.5547181499070823E-2</v>
      </c>
    </row>
    <row r="159" spans="1:27" x14ac:dyDescent="0.25">
      <c r="A159" s="101"/>
      <c r="B159" s="101"/>
      <c r="C159" s="101"/>
      <c r="D159" s="101"/>
      <c r="E159" s="101"/>
      <c r="F159" s="101"/>
      <c r="H159" s="101"/>
    </row>
    <row r="160" spans="1:27" x14ac:dyDescent="0.25">
      <c r="C160" s="119" t="s">
        <v>236</v>
      </c>
    </row>
    <row r="161" spans="3:13" x14ac:dyDescent="0.25">
      <c r="C161" s="70" t="s">
        <v>156</v>
      </c>
      <c r="D161" s="70" t="s">
        <v>161</v>
      </c>
      <c r="F161" s="114">
        <v>1</v>
      </c>
      <c r="G161" s="114">
        <v>2</v>
      </c>
      <c r="H161" s="115">
        <v>3</v>
      </c>
      <c r="I161" s="116">
        <v>4</v>
      </c>
      <c r="J161" s="116">
        <v>5</v>
      </c>
      <c r="K161" t="s">
        <v>163</v>
      </c>
      <c r="L161" s="116"/>
      <c r="M161" t="s">
        <v>145</v>
      </c>
    </row>
    <row r="162" spans="3:13" x14ac:dyDescent="0.25">
      <c r="E162" t="s">
        <v>272</v>
      </c>
      <c r="F162" t="s">
        <v>273</v>
      </c>
      <c r="M162" t="s">
        <v>283</v>
      </c>
    </row>
    <row r="163" spans="3:13" x14ac:dyDescent="0.25">
      <c r="C163" s="158">
        <v>1</v>
      </c>
      <c r="D163" s="78">
        <v>4</v>
      </c>
      <c r="E163" s="98">
        <v>0.405201892296989</v>
      </c>
      <c r="F163" s="96">
        <f>MAX($AP$102, (1/AD98)^$D$116)</f>
        <v>6.0975609756097563E-3</v>
      </c>
      <c r="G163" s="96">
        <f>MAX($AP$102, (1/AE98)^$D$116)</f>
        <v>4.9751243781094526E-3</v>
      </c>
      <c r="H163" s="96">
        <f>MAX($AP$102, (1/AF98)^$D$116)</f>
        <v>8.8495575221238937E-3</v>
      </c>
      <c r="I163" s="95">
        <v>0</v>
      </c>
      <c r="J163" s="96">
        <f>MAX($AP$102, (1/AH98)^$D$116)</f>
        <v>5.1020408163265302E-3</v>
      </c>
      <c r="K163" s="117">
        <f>SUM(F163:J163)</f>
        <v>2.5024283692169632E-2</v>
      </c>
      <c r="L163" t="s">
        <v>192</v>
      </c>
      <c r="M163">
        <f>((1-$D$109)*J163)+$D$109*$AP$102</f>
        <v>4.6217768544543564E-3</v>
      </c>
    </row>
    <row r="164" spans="3:13" x14ac:dyDescent="0.25">
      <c r="C164" s="158">
        <v>2</v>
      </c>
      <c r="D164" s="78">
        <v>1</v>
      </c>
      <c r="E164" s="98">
        <v>2.3295222762477308E-2</v>
      </c>
      <c r="F164" s="95">
        <v>0</v>
      </c>
      <c r="G164" s="96">
        <f>MAX($AP$102, (1/AE95)^$D$116)</f>
        <v>7.575757575757576E-3</v>
      </c>
      <c r="H164" s="96">
        <f>MAX($AP$102, (1/AF95)^$D$116)</f>
        <v>4.608294930875576E-3</v>
      </c>
      <c r="I164" s="96">
        <f>MAX($AP$102, (1/AG95)^$D$116)</f>
        <v>6.0975609756097563E-3</v>
      </c>
      <c r="J164" s="96">
        <f>MAX($AP$102, (1/AH95)^$D$116)</f>
        <v>1.7241379310344827E-2</v>
      </c>
      <c r="K164" s="117">
        <f>SUM(F164:J164)</f>
        <v>3.5522992792587735E-2</v>
      </c>
      <c r="L164" t="s">
        <v>187</v>
      </c>
      <c r="M164">
        <f>((1-$D$109)*J164)+$D$109*$AP$102</f>
        <v>1.5547181499070823E-2</v>
      </c>
    </row>
    <row r="165" spans="3:13" x14ac:dyDescent="0.25">
      <c r="C165" s="158">
        <v>3</v>
      </c>
      <c r="D165" s="78">
        <v>3</v>
      </c>
      <c r="E165" s="98">
        <v>0.27277760162355635</v>
      </c>
      <c r="F165" s="96">
        <f>MAX($AP$102, (1/AD97)^$D$116)</f>
        <v>4.608294930875576E-3</v>
      </c>
      <c r="G165" s="96">
        <f>MAX($AP$102, (1/AE97)^$D$116)</f>
        <v>3.4482758620689655E-3</v>
      </c>
      <c r="H165" s="95">
        <v>0</v>
      </c>
      <c r="I165" s="96">
        <f>MAX($AP$102, (1/AG97)^$D$116)</f>
        <v>8.8495575221238937E-3</v>
      </c>
      <c r="J165" s="96">
        <f>MAX($AP$102, (1/AH97)^$D$116)</f>
        <v>3.3003300330033004E-3</v>
      </c>
      <c r="K165" s="117">
        <f>SUM(F165:J165)</f>
        <v>2.0206458348071735E-2</v>
      </c>
      <c r="L165" t="s">
        <v>191</v>
      </c>
      <c r="M165">
        <f>((1-$D$109)*J165)+$D$109*$AP$102</f>
        <v>3.0002371494634492E-3</v>
      </c>
    </row>
    <row r="166" spans="3:13" x14ac:dyDescent="0.25">
      <c r="C166" s="158">
        <v>4</v>
      </c>
      <c r="D166" s="78">
        <v>5</v>
      </c>
      <c r="E166" s="98">
        <v>0.71452457928986512</v>
      </c>
      <c r="F166" s="96">
        <f>MAX($AP$102, (1/AD99)^$D$116)</f>
        <v>1.7241379310344827E-2</v>
      </c>
      <c r="G166" s="96">
        <f>MAX($AP$102, (1/AE99)^$D$116)</f>
        <v>1.2658227848101266E-2</v>
      </c>
      <c r="H166" s="96">
        <f>MAX($AP$102, (1/AF99)^$D$116)</f>
        <v>3.3003300330033004E-3</v>
      </c>
      <c r="I166" s="96">
        <f>MAX($AP$102, (1/AG99)^$D$116)</f>
        <v>5.1020408163265302E-3</v>
      </c>
      <c r="J166" s="95">
        <v>0</v>
      </c>
      <c r="K166" s="117">
        <f>SUM(F166:I166)</f>
        <v>3.8301978007775919E-2</v>
      </c>
      <c r="L166" t="s">
        <v>276</v>
      </c>
      <c r="M166">
        <f>((1-$D$109)*I166)+$D$109*$AP$102</f>
        <v>4.6217768544543564E-3</v>
      </c>
    </row>
    <row r="167" spans="3:13" x14ac:dyDescent="0.25">
      <c r="C167" s="158">
        <v>5</v>
      </c>
      <c r="D167" s="78">
        <v>2</v>
      </c>
      <c r="E167" s="98">
        <v>0.24032976395401717</v>
      </c>
      <c r="F167" s="96">
        <f>MAX($AP$102, (1/AD96)^$D$116)</f>
        <v>7.575757575757576E-3</v>
      </c>
      <c r="G167" s="95">
        <v>0</v>
      </c>
      <c r="H167" s="96">
        <f>MAX($AP$102, (1/AF96)^$D$116)</f>
        <v>3.4482758620689655E-3</v>
      </c>
      <c r="I167" s="96">
        <f>MAX($AP$102, (1/AG96)^$D$116)</f>
        <v>4.9751243781094526E-3</v>
      </c>
      <c r="J167" s="96">
        <f>MAX($AP$102, (1/AH96)^$D$116)</f>
        <v>1.2658227848101266E-2</v>
      </c>
      <c r="K167" s="117">
        <f>SUM(F167:J167)</f>
        <v>2.8657385664037256E-2</v>
      </c>
      <c r="L167" t="s">
        <v>189</v>
      </c>
      <c r="M167">
        <f>((1-$D$109)*J167)+$D$109*$AP$102</f>
        <v>1.1422345183051618E-2</v>
      </c>
    </row>
    <row r="169" spans="3:13" x14ac:dyDescent="0.25">
      <c r="C169" s="158" t="s">
        <v>156</v>
      </c>
      <c r="D169" s="70" t="s">
        <v>161</v>
      </c>
      <c r="F169" s="114">
        <v>1</v>
      </c>
      <c r="G169" s="114">
        <v>2</v>
      </c>
      <c r="H169" s="115">
        <v>3</v>
      </c>
      <c r="I169" s="116">
        <v>4</v>
      </c>
      <c r="J169" s="116">
        <v>5</v>
      </c>
      <c r="K169" t="s">
        <v>163</v>
      </c>
      <c r="L169" s="116"/>
      <c r="M169" t="s">
        <v>145</v>
      </c>
    </row>
    <row r="170" spans="3:13" x14ac:dyDescent="0.25">
      <c r="E170" t="s">
        <v>272</v>
      </c>
      <c r="F170" t="s">
        <v>273</v>
      </c>
      <c r="M170" t="s">
        <v>283</v>
      </c>
    </row>
    <row r="171" spans="3:13" x14ac:dyDescent="0.25">
      <c r="C171" s="158">
        <v>1</v>
      </c>
      <c r="D171" s="78" t="str">
        <f>L163</f>
        <v>4,5</v>
      </c>
      <c r="E171" s="98">
        <v>0.15355949252550616</v>
      </c>
      <c r="F171" s="96">
        <f>MAX($AP$102, (1/AD98)^$D$116)</f>
        <v>6.0975609756097563E-3</v>
      </c>
      <c r="G171" s="96">
        <f>MAX($AP$102, (1/AE98)^$D$116)</f>
        <v>4.9751243781094526E-3</v>
      </c>
      <c r="H171" s="96">
        <f>MAX($AP$102, (1/AF98)^$D$116)</f>
        <v>8.8495575221238937E-3</v>
      </c>
      <c r="I171" s="95">
        <v>0</v>
      </c>
      <c r="J171" s="95">
        <v>0</v>
      </c>
      <c r="K171" s="117">
        <f>SUM(F171:H171)</f>
        <v>1.9922242875843103E-2</v>
      </c>
      <c r="L171" t="s">
        <v>277</v>
      </c>
      <c r="M171">
        <f>((1-$D$109)*H171)+$D$109*$AP$102</f>
        <v>7.9945418896719828E-3</v>
      </c>
    </row>
    <row r="172" spans="3:13" x14ac:dyDescent="0.25">
      <c r="C172" s="158">
        <v>2</v>
      </c>
      <c r="D172" s="78" t="str">
        <f t="shared" ref="D172:D175" si="2">L164</f>
        <v>1,5</v>
      </c>
      <c r="E172" s="98">
        <v>0.55499307084844074</v>
      </c>
      <c r="F172" s="95">
        <v>0</v>
      </c>
      <c r="G172" s="96">
        <f>MAX($AP$102, (1/AE99)^$D$116)</f>
        <v>1.2658227848101266E-2</v>
      </c>
      <c r="H172" s="96">
        <f>MAX($AP$102, (1/AF99)^$D$116)</f>
        <v>3.3003300330033004E-3</v>
      </c>
      <c r="I172" s="96">
        <f>MAX($AP$102, (1/AG99)^$D$116)</f>
        <v>5.1020408163265302E-3</v>
      </c>
      <c r="J172" s="95">
        <v>0</v>
      </c>
      <c r="K172" s="117">
        <f>SUM(F172:I172)</f>
        <v>2.1060598697431095E-2</v>
      </c>
      <c r="L172" t="s">
        <v>287</v>
      </c>
      <c r="M172">
        <f>((1-$D$109)*I172)+$D$109*$AP$102</f>
        <v>4.6217768544543564E-3</v>
      </c>
    </row>
    <row r="173" spans="3:13" x14ac:dyDescent="0.25">
      <c r="C173" s="158">
        <v>3</v>
      </c>
      <c r="D173" s="78" t="str">
        <f t="shared" si="2"/>
        <v>3,5</v>
      </c>
      <c r="E173" s="98">
        <v>9.6825704337978546E-2</v>
      </c>
      <c r="F173" s="96">
        <f>MAX($AP$102, (1/AD99)^$D$116)</f>
        <v>1.7241379310344827E-2</v>
      </c>
      <c r="G173" s="96">
        <f>MAX($AP$102, (1/AE99)^$D$116)</f>
        <v>1.2658227848101266E-2</v>
      </c>
      <c r="H173" s="95">
        <v>0</v>
      </c>
      <c r="I173" s="96">
        <f>MAX($AP$102, (1/AG99)^$D$116)</f>
        <v>5.1020408163265302E-3</v>
      </c>
      <c r="J173" s="95">
        <v>0</v>
      </c>
      <c r="K173" s="117">
        <f>SUM(F173:I173)</f>
        <v>3.5001647974772621E-2</v>
      </c>
      <c r="L173" t="s">
        <v>288</v>
      </c>
      <c r="M173">
        <f>((1-$D$109)*I173)+$D$109*$AP$102</f>
        <v>4.6217768544543564E-3</v>
      </c>
    </row>
    <row r="174" spans="3:13" x14ac:dyDescent="0.25">
      <c r="C174" s="158">
        <v>4</v>
      </c>
      <c r="D174" s="78" t="str">
        <f t="shared" si="2"/>
        <v>5,4</v>
      </c>
      <c r="E174" s="98">
        <v>2.002314656821369E-2</v>
      </c>
      <c r="F174" s="96">
        <f>MAX($AP$102, (1/AD98)^$D$116)</f>
        <v>6.0975609756097563E-3</v>
      </c>
      <c r="G174" s="96">
        <f>MAX($AP$102, (1/AE98)^$D$116)</f>
        <v>4.9751243781094526E-3</v>
      </c>
      <c r="H174" s="96">
        <f>MAX($AP$102, (1/AF98)^$D$116)</f>
        <v>8.8495575221238937E-3</v>
      </c>
      <c r="I174" s="95">
        <v>0</v>
      </c>
      <c r="J174" s="95">
        <v>0</v>
      </c>
      <c r="K174" s="117">
        <f>SUM(F174:G174)</f>
        <v>1.1072685353719209E-2</v>
      </c>
      <c r="L174" t="s">
        <v>304</v>
      </c>
      <c r="M174">
        <f>((1-$D$109)*G174)+$D$109*$AP$102</f>
        <v>4.507552060058987E-3</v>
      </c>
    </row>
    <row r="175" spans="3:13" x14ac:dyDescent="0.25">
      <c r="C175" s="158">
        <v>5</v>
      </c>
      <c r="D175" s="78" t="str">
        <f t="shared" si="2"/>
        <v>2,5</v>
      </c>
      <c r="E175" s="98">
        <v>0.69707181716702604</v>
      </c>
      <c r="F175" s="96">
        <f>MAX($AP$102, (1/AD99)^$D$116)</f>
        <v>1.7241379310344827E-2</v>
      </c>
      <c r="G175" s="95">
        <v>0</v>
      </c>
      <c r="H175" s="96">
        <f>MAX($AP$102, (1/AF99)^$D$116)</f>
        <v>3.3003300330033004E-3</v>
      </c>
      <c r="I175" s="96">
        <f>MAX($AP$102, (1/AG99)^$D$116)</f>
        <v>5.1020408163265302E-3</v>
      </c>
      <c r="J175" s="95">
        <v>0</v>
      </c>
      <c r="K175" s="117">
        <f>SUM(F175:I175)</f>
        <v>2.5643750159674655E-2</v>
      </c>
      <c r="L175" t="s">
        <v>286</v>
      </c>
      <c r="M175">
        <f>((1-$D$109)*I175)+$D$109*$AP$102</f>
        <v>4.6217768544543564E-3</v>
      </c>
    </row>
    <row r="177" spans="3:17" x14ac:dyDescent="0.25">
      <c r="C177" s="158" t="s">
        <v>156</v>
      </c>
      <c r="D177" s="70" t="s">
        <v>161</v>
      </c>
      <c r="F177" s="114">
        <v>1</v>
      </c>
      <c r="G177" s="114">
        <v>2</v>
      </c>
      <c r="H177" s="115">
        <v>3</v>
      </c>
      <c r="I177" s="116">
        <v>4</v>
      </c>
      <c r="J177" s="116">
        <v>5</v>
      </c>
      <c r="K177" t="s">
        <v>163</v>
      </c>
      <c r="L177" s="116"/>
      <c r="M177" t="s">
        <v>145</v>
      </c>
    </row>
    <row r="178" spans="3:17" x14ac:dyDescent="0.25">
      <c r="E178" t="s">
        <v>272</v>
      </c>
      <c r="F178" t="s">
        <v>273</v>
      </c>
      <c r="M178" t="s">
        <v>283</v>
      </c>
    </row>
    <row r="179" spans="3:17" x14ac:dyDescent="0.25">
      <c r="C179" s="158">
        <v>1</v>
      </c>
      <c r="D179" s="78" t="str">
        <f>L171</f>
        <v>4,5,3</v>
      </c>
      <c r="E179" s="120">
        <v>0.99941568711053019</v>
      </c>
      <c r="F179" s="96">
        <f>($AP$102^$D$115*(1/AD97)^$D$116)/$D$125</f>
        <v>3.4140792944843234E-4</v>
      </c>
      <c r="G179" s="96">
        <f>($AP$102^$D$115*(1/AE97)^$D$116)/$D$124</f>
        <v>1.3477344728326325E-4</v>
      </c>
      <c r="H179" s="95">
        <v>0</v>
      </c>
      <c r="I179" s="95">
        <v>0</v>
      </c>
      <c r="J179" s="95">
        <v>0</v>
      </c>
      <c r="K179" s="117">
        <f>SUM(F179:G179)</f>
        <v>4.7618137673169559E-4</v>
      </c>
      <c r="L179" t="s">
        <v>279</v>
      </c>
      <c r="M179">
        <f>((1-$D$109)*G179)+$D$109*$AP$102</f>
        <v>1.5123622231541598E-4</v>
      </c>
      <c r="O179" s="100" t="s">
        <v>183</v>
      </c>
    </row>
    <row r="180" spans="3:17" x14ac:dyDescent="0.25">
      <c r="C180" s="158">
        <v>2</v>
      </c>
      <c r="D180" s="78" t="str">
        <f t="shared" ref="D180:D183" si="3">L172</f>
        <v>1,5,4</v>
      </c>
      <c r="E180" s="98">
        <v>0.73345036778532469</v>
      </c>
      <c r="F180" s="95">
        <v>0</v>
      </c>
      <c r="G180" s="96">
        <f>MAX($AP$102, (1/AE98)^$D$116)</f>
        <v>4.9751243781094526E-3</v>
      </c>
      <c r="H180" s="96">
        <f>MAX($AP$102, (1/AF98)^$D$116)</f>
        <v>8.8495575221238937E-3</v>
      </c>
      <c r="I180" s="95">
        <v>0</v>
      </c>
      <c r="J180" s="95">
        <v>0</v>
      </c>
      <c r="K180" s="117">
        <f>SUM(F180:H180)</f>
        <v>1.3824681900233346E-2</v>
      </c>
      <c r="L180" t="s">
        <v>290</v>
      </c>
      <c r="M180">
        <f>((1-$D$109)*H180)+$D$109*$AP$102</f>
        <v>7.9945418896719828E-3</v>
      </c>
      <c r="O180" t="s">
        <v>156</v>
      </c>
      <c r="P180" t="s">
        <v>184</v>
      </c>
      <c r="Q180" t="s">
        <v>237</v>
      </c>
    </row>
    <row r="181" spans="3:17" x14ac:dyDescent="0.25">
      <c r="C181" s="158">
        <v>3</v>
      </c>
      <c r="D181" s="78" t="str">
        <f t="shared" si="3"/>
        <v>3,5,4</v>
      </c>
      <c r="E181" s="98">
        <v>0.33120926342627999</v>
      </c>
      <c r="F181" s="96">
        <f>MAX($AP$102, (1/AD98)^$D$116)</f>
        <v>6.0975609756097563E-3</v>
      </c>
      <c r="G181" s="96">
        <f>MAX($AP$102, (1/AE98)^$D$116)</f>
        <v>4.9751243781094526E-3</v>
      </c>
      <c r="H181" s="95">
        <v>0</v>
      </c>
      <c r="I181" s="95">
        <v>0</v>
      </c>
      <c r="J181" s="95">
        <v>0</v>
      </c>
      <c r="K181" s="117">
        <f>SUM(F181:G181)</f>
        <v>1.1072685353719209E-2</v>
      </c>
      <c r="L181" t="s">
        <v>291</v>
      </c>
      <c r="M181">
        <f>((1-$D$109)*G181)+$D$109*$AP$102</f>
        <v>4.507552060058987E-3</v>
      </c>
      <c r="O181" s="96">
        <v>1</v>
      </c>
      <c r="P181" s="96" t="str">
        <f>L195</f>
        <v>4,5,3,2,1,4</v>
      </c>
      <c r="Q181" s="96">
        <f>AH98+AF99+AE97+AD96+AG95</f>
        <v>1085</v>
      </c>
    </row>
    <row r="182" spans="3:17" x14ac:dyDescent="0.25">
      <c r="C182" s="158">
        <v>4</v>
      </c>
      <c r="D182" s="78" t="str">
        <f t="shared" si="3"/>
        <v>5,4,2</v>
      </c>
      <c r="E182" s="98">
        <v>0.10777133114891724</v>
      </c>
      <c r="F182" s="96">
        <f>MAX($AP$102, (1/AD96)^$D$116)</f>
        <v>7.575757575757576E-3</v>
      </c>
      <c r="G182" s="95">
        <v>0</v>
      </c>
      <c r="H182" s="96">
        <f>MAX($AP$102, (1/AF96)^$D$116)</f>
        <v>3.4482758620689655E-3</v>
      </c>
      <c r="I182" s="95">
        <v>0</v>
      </c>
      <c r="J182" s="95">
        <v>0</v>
      </c>
      <c r="K182" s="117">
        <f>SUM(F182:H182)</f>
        <v>1.1024033437826541E-2</v>
      </c>
      <c r="L182" t="s">
        <v>305</v>
      </c>
      <c r="M182">
        <f>((1-$D$109)*H182)+$D$109*$AP$102</f>
        <v>3.1333883956225477E-3</v>
      </c>
      <c r="O182" s="96">
        <v>2</v>
      </c>
      <c r="P182" s="96" t="str">
        <f t="shared" ref="P182:P185" si="4">L196</f>
        <v>1,5,4,3,2,1</v>
      </c>
      <c r="Q182" s="96">
        <f>AH95+AG99+AF98+AE97+AD96</f>
        <v>789</v>
      </c>
    </row>
    <row r="183" spans="3:17" x14ac:dyDescent="0.25">
      <c r="C183" s="158">
        <v>5</v>
      </c>
      <c r="D183" s="78" t="str">
        <f t="shared" si="3"/>
        <v>2,5,4</v>
      </c>
      <c r="E183" s="98">
        <v>0.19718207263044907</v>
      </c>
      <c r="F183" s="96">
        <f>MAX($AP$102, (1/AD98)^$D$116)</f>
        <v>6.0975609756097563E-3</v>
      </c>
      <c r="G183" s="95">
        <v>0</v>
      </c>
      <c r="H183" s="96">
        <f>MAX($AP$102, (1/AF98)^$D$116)</f>
        <v>8.8495575221238937E-3</v>
      </c>
      <c r="I183" s="95">
        <v>0</v>
      </c>
      <c r="J183" s="95">
        <v>0</v>
      </c>
      <c r="K183" s="117">
        <f>SUM(F183:H183)</f>
        <v>1.494711849773365E-2</v>
      </c>
      <c r="L183" t="s">
        <v>289</v>
      </c>
      <c r="M183">
        <f>((1-$D$109)*H183)+$D$109*$AP$102</f>
        <v>7.9945418896719828E-3</v>
      </c>
      <c r="O183" s="96">
        <v>3</v>
      </c>
      <c r="P183" s="96" t="str">
        <f t="shared" si="4"/>
        <v>3,5,4,2,1,3</v>
      </c>
      <c r="Q183" s="96">
        <f>AH97+AG99+AE98+AD96+AF95</f>
        <v>1049</v>
      </c>
    </row>
    <row r="184" spans="3:17" x14ac:dyDescent="0.25">
      <c r="O184" s="96">
        <v>4</v>
      </c>
      <c r="P184" s="96" t="str">
        <f t="shared" si="4"/>
        <v>5,4,2,3,1,5</v>
      </c>
      <c r="Q184" s="96">
        <f>AG99+AE98+AF96+AD97+AH95</f>
        <v>962</v>
      </c>
    </row>
    <row r="185" spans="3:17" x14ac:dyDescent="0.25">
      <c r="C185" s="158" t="s">
        <v>156</v>
      </c>
      <c r="D185" s="70" t="s">
        <v>161</v>
      </c>
      <c r="F185" s="114">
        <v>1</v>
      </c>
      <c r="G185" s="114">
        <v>2</v>
      </c>
      <c r="H185" s="115">
        <v>3</v>
      </c>
      <c r="I185" s="116">
        <v>4</v>
      </c>
      <c r="J185" s="116">
        <v>5</v>
      </c>
      <c r="K185" t="s">
        <v>163</v>
      </c>
      <c r="L185" s="116"/>
      <c r="M185" t="s">
        <v>145</v>
      </c>
      <c r="O185" s="95">
        <v>5</v>
      </c>
      <c r="P185" s="95" t="str">
        <f t="shared" si="4"/>
        <v>2,5,4,3,1,2</v>
      </c>
      <c r="Q185" s="95">
        <f>AH96+AG99+AF98+AD97+AE95</f>
        <v>737</v>
      </c>
    </row>
    <row r="186" spans="3:17" x14ac:dyDescent="0.25">
      <c r="E186" t="s">
        <v>272</v>
      </c>
      <c r="F186" t="s">
        <v>273</v>
      </c>
      <c r="M186" t="s">
        <v>283</v>
      </c>
    </row>
    <row r="187" spans="3:17" x14ac:dyDescent="0.25">
      <c r="C187" s="158">
        <v>1</v>
      </c>
      <c r="D187" s="78" t="str">
        <f>L179</f>
        <v>4,5,3,2</v>
      </c>
      <c r="E187" s="121">
        <v>0.60872059828615566</v>
      </c>
      <c r="F187" s="96">
        <f>MAX($AP$102, (1/AD96)^$D$116)</f>
        <v>7.575757575757576E-3</v>
      </c>
      <c r="G187" s="95">
        <v>0</v>
      </c>
      <c r="H187" s="95">
        <v>0</v>
      </c>
      <c r="I187" s="95">
        <v>0</v>
      </c>
      <c r="J187" s="95">
        <v>0</v>
      </c>
      <c r="K187" s="117">
        <f>SUM(F187)</f>
        <v>7.575757575757576E-3</v>
      </c>
      <c r="L187" t="s">
        <v>281</v>
      </c>
      <c r="M187">
        <f>((1-$D$109)*F187)+$D$109*$AP$102</f>
        <v>6.848121937942298E-3</v>
      </c>
    </row>
    <row r="188" spans="3:17" x14ac:dyDescent="0.25">
      <c r="C188" s="158">
        <v>2</v>
      </c>
      <c r="D188" s="78" t="str">
        <f t="shared" ref="D188:D191" si="5">L180</f>
        <v>1,5,4,3</v>
      </c>
      <c r="E188" s="98">
        <v>0.682917478841365</v>
      </c>
      <c r="F188" s="95">
        <v>0</v>
      </c>
      <c r="G188" s="96">
        <f>MAX($AP$102, (1/AE97)^$D$116)</f>
        <v>3.4482758620689655E-3</v>
      </c>
      <c r="H188" s="95">
        <v>0</v>
      </c>
      <c r="I188" s="95">
        <v>0</v>
      </c>
      <c r="J188" s="95">
        <v>0</v>
      </c>
      <c r="K188" s="117">
        <f>SUM(F188:G188)</f>
        <v>3.4482758620689655E-3</v>
      </c>
      <c r="L188" t="s">
        <v>293</v>
      </c>
      <c r="M188">
        <f>((1-$D$109)*G188)+$D$109*$AP$102</f>
        <v>3.1333883956225477E-3</v>
      </c>
    </row>
    <row r="189" spans="3:17" x14ac:dyDescent="0.25">
      <c r="C189" s="158">
        <v>3</v>
      </c>
      <c r="D189" s="78" t="str">
        <f t="shared" si="5"/>
        <v>3,5,4,2</v>
      </c>
      <c r="E189" s="120">
        <v>0.96870745252804558</v>
      </c>
      <c r="F189" s="96">
        <f>($AP$102^$D$115*(1/AD96)^$D$116)/$D$121</f>
        <v>3.9574281435444768E-4</v>
      </c>
      <c r="G189" s="95">
        <v>0</v>
      </c>
      <c r="H189" s="95">
        <v>0</v>
      </c>
      <c r="I189" s="95">
        <v>0</v>
      </c>
      <c r="J189" s="95">
        <v>0</v>
      </c>
      <c r="K189" s="117">
        <f>SUM(F189)</f>
        <v>3.9574281435444768E-4</v>
      </c>
      <c r="L189" t="s">
        <v>294</v>
      </c>
      <c r="M189">
        <f>((1-$D$109)*F189)+$D$109*$AP$102</f>
        <v>3.8610865267948194E-4</v>
      </c>
    </row>
    <row r="190" spans="3:17" x14ac:dyDescent="0.25">
      <c r="C190" s="158">
        <v>4</v>
      </c>
      <c r="D190" s="78" t="str">
        <f t="shared" si="5"/>
        <v>5,4,2,3</v>
      </c>
      <c r="E190" s="98">
        <v>0.3855046183241192</v>
      </c>
      <c r="F190" s="96">
        <f>MAX($AP$102, (1/AD97)^$D$116)</f>
        <v>4.608294930875576E-3</v>
      </c>
      <c r="G190" s="95">
        <v>0</v>
      </c>
      <c r="H190" s="95">
        <v>0</v>
      </c>
      <c r="I190" s="95">
        <v>0</v>
      </c>
      <c r="J190" s="95">
        <v>0</v>
      </c>
      <c r="K190" s="117">
        <f>SUM(F190)</f>
        <v>4.608294930875576E-3</v>
      </c>
      <c r="L190" t="s">
        <v>306</v>
      </c>
      <c r="M190">
        <f>((1-$D$109)*F190)+$D$109*$AP$102</f>
        <v>4.1774055575484982E-3</v>
      </c>
    </row>
    <row r="191" spans="3:17" x14ac:dyDescent="0.25">
      <c r="C191" s="70">
        <v>5</v>
      </c>
      <c r="D191" s="78" t="str">
        <f t="shared" si="5"/>
        <v>2,5,4,3</v>
      </c>
      <c r="E191" s="98">
        <v>0.1392058361387174</v>
      </c>
      <c r="F191" s="96">
        <f>MAX($AP$102, (1/AD97)^$D$116)</f>
        <v>4.608294930875576E-3</v>
      </c>
      <c r="G191" s="95">
        <v>0</v>
      </c>
      <c r="H191" s="95">
        <v>0</v>
      </c>
      <c r="I191" s="95">
        <v>0</v>
      </c>
      <c r="J191" s="95">
        <v>0</v>
      </c>
      <c r="K191" s="117">
        <f>SUM(F191)</f>
        <v>4.608294930875576E-3</v>
      </c>
      <c r="L191" t="s">
        <v>292</v>
      </c>
      <c r="M191">
        <f>((1-$D$109)*F191)+$D$109*$AP$102</f>
        <v>4.1774055575484982E-3</v>
      </c>
    </row>
    <row r="193" spans="3:25" x14ac:dyDescent="0.25">
      <c r="C193" s="70" t="s">
        <v>156</v>
      </c>
      <c r="D193" s="70" t="s">
        <v>161</v>
      </c>
      <c r="F193" s="114">
        <v>1</v>
      </c>
      <c r="G193" s="114">
        <v>2</v>
      </c>
      <c r="H193" s="115">
        <v>3</v>
      </c>
      <c r="I193" s="116">
        <v>4</v>
      </c>
      <c r="J193" s="116">
        <v>5</v>
      </c>
      <c r="K193" t="s">
        <v>163</v>
      </c>
      <c r="L193" s="116"/>
      <c r="M193" t="s">
        <v>145</v>
      </c>
    </row>
    <row r="194" spans="3:25" x14ac:dyDescent="0.25">
      <c r="E194" t="s">
        <v>272</v>
      </c>
      <c r="F194" t="s">
        <v>273</v>
      </c>
      <c r="M194" t="s">
        <v>283</v>
      </c>
    </row>
    <row r="195" spans="3:25" x14ac:dyDescent="0.25">
      <c r="C195" s="70">
        <v>1</v>
      </c>
      <c r="D195" s="78" t="str">
        <f>L187</f>
        <v>4,5,3,2,1</v>
      </c>
      <c r="E195" s="121">
        <v>0.11455127590474823</v>
      </c>
      <c r="F195" s="95">
        <v>0</v>
      </c>
      <c r="G195" s="95">
        <v>0</v>
      </c>
      <c r="H195" s="95">
        <v>0</v>
      </c>
      <c r="I195" s="96">
        <f>MAX($AP$102, (1/AG95)^$D$116)</f>
        <v>6.0975609756097563E-3</v>
      </c>
      <c r="J195" s="95">
        <v>0</v>
      </c>
      <c r="K195" s="117">
        <f>SUM(F195:I195)</f>
        <v>6.0975609756097563E-3</v>
      </c>
      <c r="L195" t="s">
        <v>297</v>
      </c>
      <c r="M195">
        <f>((1-$D$109)*I195)+$D$109*$AP$102</f>
        <v>5.5177449978092603E-3</v>
      </c>
    </row>
    <row r="196" spans="3:25" x14ac:dyDescent="0.25">
      <c r="C196" s="70">
        <v>2</v>
      </c>
      <c r="D196" s="78" t="str">
        <f t="shared" ref="D196:D199" si="6">L188</f>
        <v>1,5,4,3,2</v>
      </c>
      <c r="E196" s="121">
        <v>0.12248526262537807</v>
      </c>
      <c r="F196" s="96">
        <f>MAX($AP$102, (1/AD96)^$D$116)</f>
        <v>7.575757575757576E-3</v>
      </c>
      <c r="G196" s="95">
        <v>0</v>
      </c>
      <c r="H196" s="95">
        <v>0</v>
      </c>
      <c r="I196" s="95">
        <v>0</v>
      </c>
      <c r="J196" s="95">
        <v>0</v>
      </c>
      <c r="K196" s="117">
        <f>SUM(F196)</f>
        <v>7.575757575757576E-3</v>
      </c>
      <c r="L196" t="s">
        <v>296</v>
      </c>
      <c r="M196">
        <f>((1-$D$109)*F196)+$D$109*$AP$102</f>
        <v>6.848121937942298E-3</v>
      </c>
    </row>
    <row r="197" spans="3:25" x14ac:dyDescent="0.25">
      <c r="C197" s="70">
        <v>3</v>
      </c>
      <c r="D197" s="78" t="str">
        <f t="shared" si="6"/>
        <v>3,5,4,2,1</v>
      </c>
      <c r="E197" s="121">
        <v>0.87094551412907439</v>
      </c>
      <c r="F197" s="95">
        <v>0</v>
      </c>
      <c r="G197" s="95">
        <v>0</v>
      </c>
      <c r="H197" s="96">
        <f>MAX($AP$102, (1/AF95)^$D$116)</f>
        <v>4.608294930875576E-3</v>
      </c>
      <c r="I197" s="95">
        <v>0</v>
      </c>
      <c r="J197" s="95">
        <v>0</v>
      </c>
      <c r="K197" s="117">
        <f>SUM(F197:H197)</f>
        <v>4.608294930875576E-3</v>
      </c>
      <c r="L197" t="s">
        <v>299</v>
      </c>
      <c r="M197">
        <f>((1-$D$109)*H197)+$D$109*$AP$102</f>
        <v>4.1774055575484982E-3</v>
      </c>
    </row>
    <row r="198" spans="3:25" x14ac:dyDescent="0.25">
      <c r="C198" s="70">
        <v>4</v>
      </c>
      <c r="D198" s="78" t="str">
        <f t="shared" si="6"/>
        <v>5,4,2,3,1</v>
      </c>
      <c r="E198" s="121">
        <v>0.34572580949814413</v>
      </c>
      <c r="F198" s="95">
        <v>0</v>
      </c>
      <c r="G198" s="95">
        <v>0</v>
      </c>
      <c r="H198" s="95">
        <v>0</v>
      </c>
      <c r="I198" s="95">
        <v>0</v>
      </c>
      <c r="J198" s="96">
        <f>MAX($AP$102, (1/AH95)^$D$116)</f>
        <v>1.7241379310344827E-2</v>
      </c>
      <c r="K198" s="117">
        <f>SUM(F198:J198)</f>
        <v>1.7241379310344827E-2</v>
      </c>
      <c r="L198" t="s">
        <v>307</v>
      </c>
      <c r="M198">
        <f>((1-$D$109)*J198)+$D$109*$AP$102</f>
        <v>1.5547181499070823E-2</v>
      </c>
    </row>
    <row r="199" spans="3:25" x14ac:dyDescent="0.25">
      <c r="C199" s="70">
        <v>5</v>
      </c>
      <c r="D199" s="78" t="str">
        <f t="shared" si="6"/>
        <v>2,5,4,3,1</v>
      </c>
      <c r="E199" s="121">
        <v>0.34125716815076412</v>
      </c>
      <c r="F199" s="95">
        <v>0</v>
      </c>
      <c r="G199" s="96">
        <f>MAX($AP$102, (1/AE95)^$D$116)</f>
        <v>7.575757575757576E-3</v>
      </c>
      <c r="H199" s="95">
        <v>0</v>
      </c>
      <c r="I199" s="95">
        <v>0</v>
      </c>
      <c r="J199" s="95">
        <v>0</v>
      </c>
      <c r="K199" s="117">
        <f>SUM(F199:G199)</f>
        <v>7.575757575757576E-3</v>
      </c>
      <c r="L199" t="s">
        <v>295</v>
      </c>
      <c r="M199">
        <f>((1-$D$109)*G199)+$D$109*$AP$102</f>
        <v>6.848121937942298E-3</v>
      </c>
    </row>
    <row r="201" spans="3:25" x14ac:dyDescent="0.25"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</row>
    <row r="202" spans="3:25" x14ac:dyDescent="0.25">
      <c r="C202" s="119" t="s">
        <v>244</v>
      </c>
      <c r="R202" s="101"/>
      <c r="S202" s="101"/>
      <c r="T202" s="101"/>
      <c r="U202" s="101"/>
      <c r="V202" s="101"/>
      <c r="W202" s="101"/>
      <c r="X202" s="101"/>
      <c r="Y202" s="101"/>
    </row>
    <row r="203" spans="3:25" x14ac:dyDescent="0.25">
      <c r="C203" s="70" t="s">
        <v>156</v>
      </c>
      <c r="D203" s="70" t="s">
        <v>161</v>
      </c>
      <c r="F203" s="114">
        <v>1</v>
      </c>
      <c r="G203" s="114">
        <v>2</v>
      </c>
      <c r="H203" s="115">
        <v>3</v>
      </c>
      <c r="I203" s="116">
        <v>4</v>
      </c>
      <c r="J203" s="116">
        <v>5</v>
      </c>
      <c r="K203" t="s">
        <v>163</v>
      </c>
      <c r="L203" s="116"/>
      <c r="M203" t="s">
        <v>145</v>
      </c>
      <c r="U203" s="101"/>
      <c r="V203" s="101"/>
      <c r="W203" s="101"/>
      <c r="X203" s="101"/>
      <c r="Y203" s="101"/>
    </row>
    <row r="204" spans="3:25" x14ac:dyDescent="0.25">
      <c r="E204" t="s">
        <v>272</v>
      </c>
      <c r="F204" t="s">
        <v>273</v>
      </c>
      <c r="M204" t="s">
        <v>283</v>
      </c>
      <c r="U204" s="101"/>
      <c r="V204" s="101"/>
      <c r="W204" s="101"/>
      <c r="X204" s="101"/>
      <c r="Y204" s="101"/>
    </row>
    <row r="205" spans="3:25" x14ac:dyDescent="0.25">
      <c r="C205" s="70">
        <v>1</v>
      </c>
      <c r="D205" s="78">
        <v>5</v>
      </c>
      <c r="E205" s="98">
        <v>0.3137312180065861</v>
      </c>
      <c r="F205" s="96">
        <f>MAX($AP$102, (1/AD99)^$D$116)</f>
        <v>1.7241379310344827E-2</v>
      </c>
      <c r="G205" s="96">
        <f>MAX($AP$102, (1/AE99)^$D$116)</f>
        <v>1.2658227848101266E-2</v>
      </c>
      <c r="H205" s="96">
        <f>MAX($AP$102, (1/AF99)^$D$116)</f>
        <v>3.3003300330033004E-3</v>
      </c>
      <c r="I205" s="96">
        <f>MAX($AP$102, (1/AG99)^$D$116)</f>
        <v>5.1020408163265302E-3</v>
      </c>
      <c r="J205" s="95">
        <v>0</v>
      </c>
      <c r="K205" s="117">
        <f>SUM(F205:I205)</f>
        <v>3.8301978007775919E-2</v>
      </c>
      <c r="L205" t="s">
        <v>276</v>
      </c>
      <c r="M205">
        <f>((1-$D$109)*I205)+$D$109*$AP$102</f>
        <v>4.6217768544543564E-3</v>
      </c>
      <c r="U205" s="101"/>
      <c r="V205" s="101"/>
      <c r="W205" s="101"/>
      <c r="X205" s="101"/>
      <c r="Y205" s="101"/>
    </row>
    <row r="206" spans="3:25" x14ac:dyDescent="0.25">
      <c r="C206" s="70">
        <v>2</v>
      </c>
      <c r="D206" s="78">
        <v>1</v>
      </c>
      <c r="E206" s="98">
        <v>0.45143503639211024</v>
      </c>
      <c r="F206" s="95">
        <v>0</v>
      </c>
      <c r="G206" s="96">
        <f>MAX($AP$102, (1/AE95)^$D$116)</f>
        <v>7.575757575757576E-3</v>
      </c>
      <c r="H206" s="96">
        <f>MAX($AP$102, (1/AF95)^$D$116)</f>
        <v>4.608294930875576E-3</v>
      </c>
      <c r="I206" s="96">
        <f>MAX($AP$102, (1/AG95)^$D$116)</f>
        <v>6.0975609756097563E-3</v>
      </c>
      <c r="J206" s="96">
        <f>MAX($AP$102, (1/AH95)^$D$116)</f>
        <v>1.7241379310344827E-2</v>
      </c>
      <c r="K206" s="117">
        <f>SUM(F206:J206)</f>
        <v>3.5522992792587735E-2</v>
      </c>
      <c r="L206" t="s">
        <v>187</v>
      </c>
      <c r="M206">
        <f>((1-$D$109)*J206)+$D$109*$AP$102</f>
        <v>1.5547181499070823E-2</v>
      </c>
      <c r="U206" s="101"/>
      <c r="V206" s="101"/>
      <c r="W206" s="101"/>
      <c r="X206" s="101"/>
      <c r="Y206" s="101"/>
    </row>
    <row r="207" spans="3:25" x14ac:dyDescent="0.25">
      <c r="C207" s="70">
        <v>3</v>
      </c>
      <c r="D207" s="78">
        <v>2</v>
      </c>
      <c r="E207" s="98">
        <v>0.71023010802949638</v>
      </c>
      <c r="F207" s="96">
        <f>MAX($AP$102, (1/AD96)^$D$116)</f>
        <v>7.575757575757576E-3</v>
      </c>
      <c r="G207" s="95">
        <v>0</v>
      </c>
      <c r="H207" s="96">
        <f>MAX($AP$102, (1/AF96)^$D$116)</f>
        <v>3.4482758620689655E-3</v>
      </c>
      <c r="I207" s="96">
        <f>MAX($AP$102, (1/AG96)^$D$116)</f>
        <v>4.9751243781094526E-3</v>
      </c>
      <c r="J207" s="96">
        <f>MAX($AP$102, (1/AH96)^$D$116)</f>
        <v>1.2658227848101266E-2</v>
      </c>
      <c r="K207" s="117">
        <f>SUM(F207:J207)</f>
        <v>2.8657385664037256E-2</v>
      </c>
      <c r="L207" t="s">
        <v>189</v>
      </c>
      <c r="M207">
        <f>((1-$D$109)*J207)+$D$109*$AP$102</f>
        <v>1.1422345183051618E-2</v>
      </c>
      <c r="U207" s="101"/>
      <c r="V207" s="101"/>
      <c r="W207" s="101"/>
      <c r="X207" s="101"/>
      <c r="Y207" s="101"/>
    </row>
    <row r="208" spans="3:25" x14ac:dyDescent="0.25">
      <c r="C208" s="70">
        <v>4</v>
      </c>
      <c r="D208" s="78">
        <v>3</v>
      </c>
      <c r="E208" s="98">
        <v>0.50305947680202712</v>
      </c>
      <c r="F208" s="96">
        <f>MAX($AP$102, (1/AD97)^$D$116)</f>
        <v>4.608294930875576E-3</v>
      </c>
      <c r="G208" s="96">
        <f>MAX($AP$102, (1/AE97)^$D$116)</f>
        <v>3.4482758620689655E-3</v>
      </c>
      <c r="H208" s="95">
        <v>0</v>
      </c>
      <c r="I208" s="96">
        <f>MAX($AP$102, (1/AG97)^$D$116)</f>
        <v>8.8495575221238937E-3</v>
      </c>
      <c r="J208" s="96">
        <f>MAX($AP$102, (1/AH97)^$D$116)</f>
        <v>3.3003300330033004E-3</v>
      </c>
      <c r="K208" s="117">
        <f>SUM(F208:J208)</f>
        <v>2.0206458348071735E-2</v>
      </c>
      <c r="L208" t="s">
        <v>191</v>
      </c>
      <c r="M208">
        <f>((1-$D$109)*J208)+$D$109*$AP$102</f>
        <v>3.0002371494634492E-3</v>
      </c>
      <c r="U208" s="101"/>
      <c r="V208" s="101"/>
      <c r="W208" s="101"/>
      <c r="X208" s="101"/>
      <c r="Y208" s="101"/>
    </row>
    <row r="209" spans="3:26" x14ac:dyDescent="0.25">
      <c r="C209" s="70">
        <v>5</v>
      </c>
      <c r="D209" s="78">
        <v>4</v>
      </c>
      <c r="E209" s="98">
        <v>0.66487681819441058</v>
      </c>
      <c r="F209" s="96">
        <f>MAX($AP$102, (1/AD98)^$D$116)</f>
        <v>6.0975609756097563E-3</v>
      </c>
      <c r="G209" s="96">
        <f>MAX($AP$102, (1/AE98)^$D$116)</f>
        <v>4.9751243781094526E-3</v>
      </c>
      <c r="H209" s="96">
        <f>MAX($AP$102, (1/AF98)^$D$116)</f>
        <v>8.8495575221238937E-3</v>
      </c>
      <c r="I209" s="95">
        <v>0</v>
      </c>
      <c r="J209" s="96">
        <f>MAX($AP$102, (1/AH98)^$D$116)</f>
        <v>5.1020408163265302E-3</v>
      </c>
      <c r="K209" s="117">
        <f>SUM(F209:J209)</f>
        <v>2.5024283692169632E-2</v>
      </c>
      <c r="L209" t="s">
        <v>192</v>
      </c>
      <c r="M209">
        <f>((1-$D$109)*J209)+$D$109*$AP$102</f>
        <v>4.6217768544543564E-3</v>
      </c>
      <c r="U209" s="101"/>
      <c r="V209" s="101"/>
      <c r="W209" s="101"/>
      <c r="X209" s="101"/>
      <c r="Y209" s="101"/>
    </row>
    <row r="210" spans="3:26" x14ac:dyDescent="0.25">
      <c r="U210" s="101"/>
      <c r="V210" s="101"/>
      <c r="W210" s="101"/>
      <c r="X210" s="101"/>
      <c r="Y210" s="101"/>
    </row>
    <row r="211" spans="3:26" x14ac:dyDescent="0.25">
      <c r="C211" s="70" t="s">
        <v>156</v>
      </c>
      <c r="D211" s="70" t="s">
        <v>161</v>
      </c>
      <c r="F211" s="114">
        <v>1</v>
      </c>
      <c r="G211" s="114">
        <v>2</v>
      </c>
      <c r="H211" s="115">
        <v>3</v>
      </c>
      <c r="I211" s="116">
        <v>4</v>
      </c>
      <c r="J211" s="116">
        <v>5</v>
      </c>
      <c r="K211" t="s">
        <v>163</v>
      </c>
      <c r="L211" s="116"/>
      <c r="M211" t="s">
        <v>145</v>
      </c>
      <c r="U211" s="101"/>
      <c r="V211" s="101"/>
      <c r="W211" s="101"/>
      <c r="X211" s="101"/>
      <c r="Y211" s="101"/>
    </row>
    <row r="212" spans="3:26" x14ac:dyDescent="0.25">
      <c r="E212" t="s">
        <v>272</v>
      </c>
      <c r="F212" t="s">
        <v>273</v>
      </c>
      <c r="M212" t="s">
        <v>283</v>
      </c>
      <c r="U212" s="101"/>
      <c r="V212" s="101"/>
      <c r="W212" s="101"/>
      <c r="X212" s="101"/>
      <c r="Y212" s="101"/>
    </row>
    <row r="213" spans="3:26" x14ac:dyDescent="0.25">
      <c r="C213" s="70">
        <v>1</v>
      </c>
      <c r="D213" s="78" t="str">
        <f>L205</f>
        <v>5,4</v>
      </c>
      <c r="E213" s="98">
        <v>0.56357528098983756</v>
      </c>
      <c r="F213" s="96">
        <f>MAX($AP$102, (1/AD98)^$D$116)</f>
        <v>6.0975609756097563E-3</v>
      </c>
      <c r="G213" s="96">
        <f>MAX($AP$102, (1/AE98)^$D$116)</f>
        <v>4.9751243781094526E-3</v>
      </c>
      <c r="H213" s="96">
        <f>MAX($AP$102, (1/AF98)^$D$116)</f>
        <v>8.8495575221238937E-3</v>
      </c>
      <c r="I213" s="95">
        <v>0</v>
      </c>
      <c r="J213" s="95">
        <v>0</v>
      </c>
      <c r="K213" s="117">
        <f>SUM(F213:H213)</f>
        <v>1.9922242875843103E-2</v>
      </c>
      <c r="L213" t="s">
        <v>278</v>
      </c>
      <c r="M213">
        <f>((1-$D$109)*H213)+$D$109*$AP$102</f>
        <v>7.9945418896719828E-3</v>
      </c>
      <c r="U213" s="101"/>
      <c r="V213" s="101"/>
      <c r="W213" s="101"/>
      <c r="X213" s="101"/>
      <c r="Y213" s="101"/>
    </row>
    <row r="214" spans="3:26" x14ac:dyDescent="0.25">
      <c r="C214" s="70">
        <v>2</v>
      </c>
      <c r="D214" s="78" t="str">
        <f t="shared" ref="D214:D217" si="7">L206</f>
        <v>1,5</v>
      </c>
      <c r="E214" s="98">
        <v>0.76287334913325766</v>
      </c>
      <c r="F214" s="95">
        <v>0</v>
      </c>
      <c r="G214" s="96">
        <f>MAX($AP$102, (1/AE99)^$D$116)</f>
        <v>1.2658227848101266E-2</v>
      </c>
      <c r="H214" s="96">
        <f>MAX($AP$102, (1/AF99)^$D$116)</f>
        <v>3.3003300330033004E-3</v>
      </c>
      <c r="I214" s="96">
        <f>MAX($AP$102, (1/AG99)^$D$116)</f>
        <v>5.1020408163265302E-3</v>
      </c>
      <c r="J214" s="95">
        <v>0</v>
      </c>
      <c r="K214" s="117">
        <f>SUM(F214:I214)</f>
        <v>2.1060598697431095E-2</v>
      </c>
      <c r="L214" t="s">
        <v>287</v>
      </c>
      <c r="M214">
        <f>((1-$D$109)*I214)+$D$109*$AP$102</f>
        <v>4.6217768544543564E-3</v>
      </c>
      <c r="U214" s="101"/>
      <c r="V214" s="101"/>
      <c r="W214" s="101"/>
      <c r="X214" s="101"/>
      <c r="Y214" s="101"/>
    </row>
    <row r="215" spans="3:26" x14ac:dyDescent="0.25">
      <c r="C215" s="70">
        <v>3</v>
      </c>
      <c r="D215" s="78" t="str">
        <f t="shared" si="7"/>
        <v>2,5</v>
      </c>
      <c r="E215" s="98">
        <v>0.57751875421877186</v>
      </c>
      <c r="F215" s="96">
        <f>MAX($AP$102, (1/AD99)^$D$116)</f>
        <v>1.7241379310344827E-2</v>
      </c>
      <c r="G215" s="95">
        <v>0</v>
      </c>
      <c r="H215" s="96">
        <f>MAX($AP$102, (1/AF99)^$D$116)</f>
        <v>3.3003300330033004E-3</v>
      </c>
      <c r="I215" s="96">
        <f>MAX($AP$102, (1/AG99)^$D$116)</f>
        <v>5.1020408163265302E-3</v>
      </c>
      <c r="J215" s="95">
        <v>0</v>
      </c>
      <c r="K215" s="117">
        <f>SUM(F215:I215)</f>
        <v>2.5643750159674655E-2</v>
      </c>
      <c r="L215" t="s">
        <v>286</v>
      </c>
      <c r="M215">
        <f>((1-$D$109)*I215)+$D$109*$AP$102</f>
        <v>4.6217768544543564E-3</v>
      </c>
      <c r="U215" s="101"/>
      <c r="V215" s="101"/>
      <c r="W215" s="101"/>
      <c r="X215" s="101"/>
      <c r="Y215" s="101"/>
    </row>
    <row r="216" spans="3:26" x14ac:dyDescent="0.25">
      <c r="C216" s="70">
        <v>4</v>
      </c>
      <c r="D216" s="78" t="str">
        <f t="shared" si="7"/>
        <v>3,5</v>
      </c>
      <c r="E216" s="120">
        <v>0.98455951862739954</v>
      </c>
      <c r="F216" s="96">
        <f>($AP$102^$D$115*(1/AD99)^$D$116)/$D$124</f>
        <v>6.738672364163163E-4</v>
      </c>
      <c r="G216" s="96">
        <f>($AP$102^$D$115*(1/AE99)^$D$116)/$D$124</f>
        <v>4.9473797103982719E-4</v>
      </c>
      <c r="H216" s="95">
        <v>0</v>
      </c>
      <c r="I216" s="96">
        <f>($AP$102^$D$115*(1/AG99)^$D$116)/$D$124</f>
        <v>1.9940969240890989E-4</v>
      </c>
      <c r="J216" s="95">
        <v>0</v>
      </c>
      <c r="K216" s="117">
        <f>SUM(F216:I216)</f>
        <v>1.3680148998650534E-3</v>
      </c>
      <c r="L216" t="s">
        <v>288</v>
      </c>
      <c r="M216">
        <f>((1-$D$109)*I216)+$D$109*$AP$102</f>
        <v>2.0940884292849796E-4</v>
      </c>
      <c r="U216" s="101"/>
      <c r="V216" s="101"/>
      <c r="W216" s="101"/>
      <c r="X216" s="101"/>
      <c r="Y216" s="101"/>
    </row>
    <row r="217" spans="3:26" x14ac:dyDescent="0.25">
      <c r="C217" s="70">
        <v>5</v>
      </c>
      <c r="D217" s="78" t="str">
        <f t="shared" si="7"/>
        <v>4,5</v>
      </c>
      <c r="E217" s="98">
        <v>0.82006624751186186</v>
      </c>
      <c r="F217" s="96">
        <f>MAX($AP$102, (1/AD99)^$D$116)</f>
        <v>1.7241379310344827E-2</v>
      </c>
      <c r="G217" s="96">
        <f>MAX($AP$102, (1/AE99)^$D$116)</f>
        <v>1.2658227848101266E-2</v>
      </c>
      <c r="H217" s="96">
        <f>MAX($AP$102, (1/AF99)^$D$116)</f>
        <v>3.3003300330033004E-3</v>
      </c>
      <c r="I217" s="95">
        <v>0</v>
      </c>
      <c r="J217" s="95">
        <v>0</v>
      </c>
      <c r="K217" s="117">
        <f>SUM(F217:H217)</f>
        <v>3.319993719144939E-2</v>
      </c>
      <c r="L217" t="s">
        <v>277</v>
      </c>
      <c r="M217">
        <f>((1-$D$109)*H217)+$D$109*$AP$102</f>
        <v>3.0002371494634492E-3</v>
      </c>
      <c r="U217" s="101"/>
      <c r="V217" s="101"/>
      <c r="W217" s="101"/>
      <c r="X217" s="101"/>
      <c r="Y217" s="101"/>
    </row>
    <row r="218" spans="3:26" x14ac:dyDescent="0.25">
      <c r="U218" s="101"/>
      <c r="V218" s="101"/>
      <c r="W218" s="101"/>
      <c r="X218" s="101"/>
      <c r="Y218" s="101"/>
    </row>
    <row r="219" spans="3:26" x14ac:dyDescent="0.25">
      <c r="C219" s="70" t="s">
        <v>156</v>
      </c>
      <c r="D219" s="70" t="s">
        <v>161</v>
      </c>
      <c r="F219" s="114">
        <v>1</v>
      </c>
      <c r="G219" s="114">
        <v>2</v>
      </c>
      <c r="H219" s="115">
        <v>3</v>
      </c>
      <c r="I219" s="116">
        <v>4</v>
      </c>
      <c r="J219" s="116">
        <v>5</v>
      </c>
      <c r="K219" t="s">
        <v>163</v>
      </c>
      <c r="L219" s="116"/>
      <c r="M219" t="s">
        <v>145</v>
      </c>
      <c r="U219" s="101"/>
      <c r="V219" s="101"/>
      <c r="W219" s="101"/>
      <c r="X219" s="101"/>
      <c r="Y219" s="101"/>
    </row>
    <row r="220" spans="3:26" x14ac:dyDescent="0.25">
      <c r="E220" t="s">
        <v>272</v>
      </c>
      <c r="F220" t="s">
        <v>273</v>
      </c>
      <c r="M220" t="s">
        <v>283</v>
      </c>
      <c r="O220" s="100" t="s">
        <v>183</v>
      </c>
      <c r="U220" s="101"/>
      <c r="V220" s="101"/>
      <c r="W220" s="101"/>
      <c r="X220" s="101"/>
      <c r="Y220" s="101"/>
      <c r="Z220" s="158" t="s">
        <v>308</v>
      </c>
    </row>
    <row r="221" spans="3:26" x14ac:dyDescent="0.25">
      <c r="C221" s="70">
        <v>1</v>
      </c>
      <c r="D221" s="78" t="str">
        <f>L213</f>
        <v>5,4,3</v>
      </c>
      <c r="E221" s="98">
        <v>0.54280378580333632</v>
      </c>
      <c r="F221" s="96">
        <f>MAX($AP$102, (1/AD97)^$D$116)</f>
        <v>4.608294930875576E-3</v>
      </c>
      <c r="G221" s="96">
        <f>MAX($AP$102, (1/AE97)^$D$116)</f>
        <v>3.4482758620689655E-3</v>
      </c>
      <c r="H221" s="95">
        <v>0</v>
      </c>
      <c r="I221" s="95">
        <v>0</v>
      </c>
      <c r="J221" s="95">
        <v>0</v>
      </c>
      <c r="K221" s="117">
        <f>SUM(F221:H221)</f>
        <v>8.0565707929445424E-3</v>
      </c>
      <c r="L221" t="s">
        <v>280</v>
      </c>
      <c r="M221">
        <f>((1-$D$109)*G221)+$D$109*$AP$102</f>
        <v>3.1333883956225477E-3</v>
      </c>
      <c r="O221" t="s">
        <v>156</v>
      </c>
      <c r="P221" t="s">
        <v>184</v>
      </c>
      <c r="Q221" t="s">
        <v>237</v>
      </c>
      <c r="U221" s="101"/>
      <c r="V221" s="101"/>
      <c r="W221" s="101"/>
      <c r="X221" s="101"/>
      <c r="Y221" s="101"/>
      <c r="Z221">
        <v>0.43572128321593662</v>
      </c>
    </row>
    <row r="222" spans="3:26" x14ac:dyDescent="0.25">
      <c r="C222" s="70">
        <v>2</v>
      </c>
      <c r="D222" s="78" t="str">
        <f t="shared" ref="D222:D225" si="8">L214</f>
        <v>1,5,4</v>
      </c>
      <c r="E222" s="98">
        <v>0.3961226153481795</v>
      </c>
      <c r="F222" s="95">
        <v>0</v>
      </c>
      <c r="G222" s="96">
        <f>MAX($AP$102, (1/AE98)^$D$116)</f>
        <v>4.9751243781094526E-3</v>
      </c>
      <c r="H222" s="96">
        <f>MAX($AP$102, (1/AF98)^$D$116)</f>
        <v>8.8495575221238937E-3</v>
      </c>
      <c r="I222" s="95">
        <v>0</v>
      </c>
      <c r="J222" s="95">
        <v>0</v>
      </c>
      <c r="K222" s="117">
        <f>SUM(F222:H222)</f>
        <v>1.3824681900233346E-2</v>
      </c>
      <c r="L222" t="s">
        <v>290</v>
      </c>
      <c r="M222">
        <f>((1-$D$109)*H222)+$D$109*$AP$102</f>
        <v>7.9945418896719828E-3</v>
      </c>
      <c r="O222" s="96">
        <v>1</v>
      </c>
      <c r="P222" s="96" t="str">
        <f>L237</f>
        <v>5,4,3,2,1,5</v>
      </c>
      <c r="Q222" s="96">
        <f>AG99+AF98+AE97+AD96+AH95</f>
        <v>789</v>
      </c>
      <c r="U222" s="101"/>
      <c r="V222" s="101"/>
      <c r="W222" s="101"/>
      <c r="X222" s="101"/>
      <c r="Y222" s="101"/>
      <c r="Z222">
        <v>0.83330740557205907</v>
      </c>
    </row>
    <row r="223" spans="3:26" x14ac:dyDescent="0.25">
      <c r="C223" s="70">
        <v>3</v>
      </c>
      <c r="D223" s="78" t="str">
        <f t="shared" si="8"/>
        <v>2,5,4</v>
      </c>
      <c r="E223" s="98">
        <v>0.76358966491363034</v>
      </c>
      <c r="F223" s="96">
        <f>MAX($AP$102, (1/AD98)^$D$116)</f>
        <v>6.0975609756097563E-3</v>
      </c>
      <c r="G223" s="95">
        <v>0</v>
      </c>
      <c r="H223" s="96">
        <f>MAX($AP$102, (1/AF98)^$D$116)</f>
        <v>8.8495575221238937E-3</v>
      </c>
      <c r="I223" s="95">
        <v>0</v>
      </c>
      <c r="J223" s="95">
        <v>0</v>
      </c>
      <c r="K223" s="117">
        <f>SUM(F223:H223)</f>
        <v>1.494711849773365E-2</v>
      </c>
      <c r="L223" t="s">
        <v>289</v>
      </c>
      <c r="M223">
        <f>((1-$D$109)*H223)+$D$109*$AP$102</f>
        <v>7.9945418896719828E-3</v>
      </c>
      <c r="O223" s="96">
        <v>2</v>
      </c>
      <c r="P223" s="96" t="str">
        <f t="shared" ref="P223:P226" si="9">L238</f>
        <v>1,5,4,3,2,1</v>
      </c>
      <c r="Q223" s="96">
        <f>AH95+AG99+AF98+AE97+AD96</f>
        <v>789</v>
      </c>
      <c r="U223" s="101"/>
      <c r="V223" s="101"/>
      <c r="W223" s="101"/>
      <c r="X223" s="101"/>
      <c r="Y223" s="101"/>
      <c r="Z223">
        <v>0.41903485785280115</v>
      </c>
    </row>
    <row r="224" spans="3:26" x14ac:dyDescent="0.25">
      <c r="C224" s="70">
        <v>4</v>
      </c>
      <c r="D224" s="78" t="str">
        <f t="shared" si="8"/>
        <v>3,5,4</v>
      </c>
      <c r="E224" s="121">
        <v>3.6140153781416884E-2</v>
      </c>
      <c r="F224" s="96">
        <f>($AP$102^$D$115*(1/AD98)^$D$116)/$D$124</f>
        <v>2.3831890068381917E-4</v>
      </c>
      <c r="G224" s="96">
        <f>($AP$102^$D$115*(1/AE98)^$D$116)/$D$124</f>
        <v>1.9444925229923553E-4</v>
      </c>
      <c r="H224" s="95">
        <v>0</v>
      </c>
      <c r="I224" s="95">
        <v>0</v>
      </c>
      <c r="J224" s="95">
        <v>0</v>
      </c>
      <c r="K224" s="117">
        <f>SUM(F224:G224)</f>
        <v>4.3276815298305471E-4</v>
      </c>
      <c r="L224" t="s">
        <v>291</v>
      </c>
      <c r="M224">
        <f>((1-$D$109)*G224)+$D$109*$AP$102</f>
        <v>2.0494444682979103E-4</v>
      </c>
      <c r="O224" s="95">
        <v>3</v>
      </c>
      <c r="P224" s="95" t="str">
        <f t="shared" si="9"/>
        <v>2,5,4,3,1,2</v>
      </c>
      <c r="Q224" s="95">
        <f>AH96+AG99+AF98+AD97+AE95</f>
        <v>737</v>
      </c>
      <c r="U224" s="101"/>
      <c r="V224" s="101"/>
      <c r="W224" s="101"/>
      <c r="X224" s="101"/>
      <c r="Y224" s="101"/>
      <c r="Z224">
        <v>0.82584595079446077</v>
      </c>
    </row>
    <row r="225" spans="3:26" x14ac:dyDescent="0.25">
      <c r="C225" s="70">
        <v>5</v>
      </c>
      <c r="D225" s="78" t="str">
        <f t="shared" si="8"/>
        <v>4,5,3</v>
      </c>
      <c r="E225" s="98">
        <v>0.25062413994127275</v>
      </c>
      <c r="F225" s="96">
        <f>MAX($AP$102, (1/AD97)^$D$116)</f>
        <v>4.608294930875576E-3</v>
      </c>
      <c r="G225" s="96">
        <f>MAX($AP$102, (1/AE97)^$D$116)</f>
        <v>3.4482758620689655E-3</v>
      </c>
      <c r="H225" s="95">
        <v>0</v>
      </c>
      <c r="I225" s="95">
        <v>0</v>
      </c>
      <c r="J225" s="95">
        <v>0</v>
      </c>
      <c r="K225" s="117">
        <f>SUM(F225:G225)</f>
        <v>8.0565707929445424E-3</v>
      </c>
      <c r="L225" t="s">
        <v>279</v>
      </c>
      <c r="M225">
        <f>((1-$D$109)*G225)+$D$109*$AP$102</f>
        <v>3.1333883956225477E-3</v>
      </c>
      <c r="O225" s="96">
        <v>4</v>
      </c>
      <c r="P225" s="96" t="str">
        <f t="shared" si="9"/>
        <v>3,5,4,2,1,3</v>
      </c>
      <c r="Q225" s="96">
        <f>AH97+AG99+AE98+AD96+AF95</f>
        <v>1049</v>
      </c>
      <c r="U225" s="101"/>
      <c r="V225" s="101"/>
      <c r="W225" s="101"/>
      <c r="X225" s="101"/>
      <c r="Y225" s="101"/>
      <c r="Z225">
        <v>0.84681729602386446</v>
      </c>
    </row>
    <row r="226" spans="3:26" x14ac:dyDescent="0.25">
      <c r="O226" s="96">
        <v>5</v>
      </c>
      <c r="P226" s="96" t="str">
        <f t="shared" si="9"/>
        <v>4,5,3,2,1,4</v>
      </c>
      <c r="Q226" s="96">
        <f>AH98+AF99+AE97+AD96+AG95</f>
        <v>1085</v>
      </c>
      <c r="U226" s="101"/>
      <c r="V226" s="101"/>
      <c r="W226" s="101"/>
      <c r="X226" s="101"/>
      <c r="Y226" s="101"/>
    </row>
    <row r="227" spans="3:26" x14ac:dyDescent="0.25">
      <c r="C227" s="70" t="s">
        <v>156</v>
      </c>
      <c r="D227" s="70" t="s">
        <v>161</v>
      </c>
      <c r="F227" s="114">
        <v>1</v>
      </c>
      <c r="G227" s="114">
        <v>2</v>
      </c>
      <c r="H227" s="115">
        <v>3</v>
      </c>
      <c r="I227" s="116">
        <v>4</v>
      </c>
      <c r="J227" s="116">
        <v>5</v>
      </c>
      <c r="K227" t="s">
        <v>163</v>
      </c>
      <c r="L227" s="116"/>
      <c r="M227" t="s">
        <v>145</v>
      </c>
      <c r="U227" s="101"/>
      <c r="V227" s="101"/>
      <c r="W227" s="101"/>
      <c r="X227" s="101"/>
      <c r="Y227" s="101"/>
    </row>
    <row r="228" spans="3:26" x14ac:dyDescent="0.25">
      <c r="E228" t="s">
        <v>272</v>
      </c>
      <c r="F228" t="s">
        <v>273</v>
      </c>
      <c r="M228" t="s">
        <v>283</v>
      </c>
      <c r="U228" s="101"/>
      <c r="V228" s="101"/>
      <c r="W228" s="101"/>
      <c r="X228" s="101"/>
      <c r="Y228" s="101"/>
    </row>
    <row r="229" spans="3:26" x14ac:dyDescent="0.25">
      <c r="C229" s="70">
        <v>1</v>
      </c>
      <c r="D229" s="78" t="str">
        <f>L221</f>
        <v>5,4,3,2</v>
      </c>
      <c r="E229" s="98">
        <v>9.6278105017816196E-2</v>
      </c>
      <c r="F229" s="96">
        <f>MAX($AP$102, (1/AD96)^$D$116)</f>
        <v>7.575757575757576E-3</v>
      </c>
      <c r="G229" s="95">
        <v>0</v>
      </c>
      <c r="H229" s="95">
        <v>0</v>
      </c>
      <c r="I229" s="95">
        <v>0</v>
      </c>
      <c r="J229" s="95">
        <v>0</v>
      </c>
      <c r="K229" s="117">
        <f>SUM(F229)</f>
        <v>7.575757575757576E-3</v>
      </c>
      <c r="L229" t="s">
        <v>282</v>
      </c>
      <c r="M229">
        <f>((1-$D$109)*F229)+$D$109*$AP$102</f>
        <v>6.848121937942298E-3</v>
      </c>
      <c r="U229" s="101"/>
      <c r="V229" s="101"/>
      <c r="W229" s="101"/>
      <c r="X229" s="101"/>
      <c r="Y229" s="101"/>
    </row>
    <row r="230" spans="3:26" x14ac:dyDescent="0.25">
      <c r="C230" s="70">
        <v>2</v>
      </c>
      <c r="D230" s="78" t="str">
        <f t="shared" ref="D230:D233" si="10">L222</f>
        <v>1,5,4,3</v>
      </c>
      <c r="E230" s="98">
        <v>0.77192662616498142</v>
      </c>
      <c r="F230" s="95">
        <v>0</v>
      </c>
      <c r="G230" s="96">
        <f>MAX($AP$102, (1/AE97)^$D$116)</f>
        <v>3.4482758620689655E-3</v>
      </c>
      <c r="H230" s="95">
        <v>0</v>
      </c>
      <c r="I230" s="95">
        <v>0</v>
      </c>
      <c r="J230" s="95">
        <v>0</v>
      </c>
      <c r="K230" s="117">
        <f>SUM(F230:G230)</f>
        <v>3.4482758620689655E-3</v>
      </c>
      <c r="L230" t="s">
        <v>293</v>
      </c>
      <c r="M230">
        <f>((1-$D$109)*G230)+$D$109*$AP$102</f>
        <v>3.1333883956225477E-3</v>
      </c>
      <c r="U230" s="101"/>
      <c r="V230" s="101"/>
      <c r="W230" s="101"/>
      <c r="X230" s="101"/>
      <c r="Y230" s="101"/>
    </row>
    <row r="231" spans="3:26" x14ac:dyDescent="0.25">
      <c r="C231" s="70">
        <v>3</v>
      </c>
      <c r="D231" s="78" t="str">
        <f t="shared" si="10"/>
        <v>2,5,4,3</v>
      </c>
      <c r="E231" s="98">
        <v>0.32416745272728853</v>
      </c>
      <c r="F231" s="96">
        <f>MAX($AP$102, (1/AD97)^$D$116)</f>
        <v>4.608294930875576E-3</v>
      </c>
      <c r="G231" s="95">
        <v>0</v>
      </c>
      <c r="H231" s="95">
        <v>0</v>
      </c>
      <c r="I231" s="95">
        <v>0</v>
      </c>
      <c r="J231" s="95">
        <v>0</v>
      </c>
      <c r="K231" s="117">
        <f>SUM(F231)</f>
        <v>4.608294930875576E-3</v>
      </c>
      <c r="L231" t="s">
        <v>292</v>
      </c>
      <c r="M231">
        <f>((1-$D$109)*F231)+$D$109*$AP$102</f>
        <v>4.1774055575484982E-3</v>
      </c>
      <c r="U231" s="101"/>
      <c r="V231" s="101"/>
      <c r="W231" s="101"/>
      <c r="X231" s="101"/>
      <c r="Y231" s="101"/>
    </row>
    <row r="232" spans="3:26" x14ac:dyDescent="0.25">
      <c r="C232" s="70">
        <v>4</v>
      </c>
      <c r="D232" s="78" t="str">
        <f t="shared" si="10"/>
        <v>3,5,4,2</v>
      </c>
      <c r="E232" s="121">
        <v>0.66394398228513984</v>
      </c>
      <c r="F232" s="96">
        <f>($AP$102^$D$115*(1/AD96)^$D$116)/$D$124</f>
        <v>2.9609317963747231E-4</v>
      </c>
      <c r="G232" s="95">
        <v>0</v>
      </c>
      <c r="H232" s="95">
        <v>0</v>
      </c>
      <c r="I232" s="95">
        <v>0</v>
      </c>
      <c r="J232" s="95">
        <v>0</v>
      </c>
      <c r="K232" s="117">
        <f>SUM(F232)</f>
        <v>2.9609317963747231E-4</v>
      </c>
      <c r="L232" t="s">
        <v>294</v>
      </c>
      <c r="M232">
        <f>((1-$D$109)*F232)+$D$109*$AP$102</f>
        <v>2.9642398143420412E-4</v>
      </c>
      <c r="U232" s="101"/>
      <c r="V232" s="101"/>
      <c r="W232" s="101"/>
      <c r="X232" s="101"/>
      <c r="Y232" s="101"/>
    </row>
    <row r="233" spans="3:26" x14ac:dyDescent="0.25">
      <c r="C233" s="70">
        <v>5</v>
      </c>
      <c r="D233" s="78" t="str">
        <f t="shared" si="10"/>
        <v>4,5,3,2</v>
      </c>
      <c r="E233" s="98">
        <v>6.9428600753336234E-3</v>
      </c>
      <c r="F233" s="96">
        <f>MAX($AP$102, (1/AD96)^$D$116)</f>
        <v>7.575757575757576E-3</v>
      </c>
      <c r="G233" s="95">
        <v>0</v>
      </c>
      <c r="H233" s="95">
        <v>0</v>
      </c>
      <c r="I233" s="95">
        <v>0</v>
      </c>
      <c r="J233" s="95">
        <v>0</v>
      </c>
      <c r="K233" s="117">
        <f>SUM(F233)</f>
        <v>7.575757575757576E-3</v>
      </c>
      <c r="L233" t="s">
        <v>281</v>
      </c>
      <c r="M233">
        <f>((1-$D$109)*F233)+$D$109*$AP$102</f>
        <v>6.848121937942298E-3</v>
      </c>
      <c r="U233" s="101"/>
      <c r="V233" s="101"/>
      <c r="W233" s="101"/>
      <c r="X233" s="101"/>
      <c r="Y233" s="101"/>
    </row>
    <row r="234" spans="3:26" x14ac:dyDescent="0.25">
      <c r="U234" s="101"/>
      <c r="V234" s="101"/>
      <c r="W234" s="101"/>
      <c r="X234" s="101"/>
      <c r="Y234" s="101"/>
    </row>
    <row r="235" spans="3:26" x14ac:dyDescent="0.25">
      <c r="C235" s="70" t="s">
        <v>156</v>
      </c>
      <c r="D235" s="70" t="s">
        <v>161</v>
      </c>
      <c r="F235" s="114">
        <v>1</v>
      </c>
      <c r="G235" s="114">
        <v>2</v>
      </c>
      <c r="H235" s="115">
        <v>3</v>
      </c>
      <c r="I235" s="116">
        <v>4</v>
      </c>
      <c r="J235" s="116">
        <v>5</v>
      </c>
      <c r="K235" t="s">
        <v>163</v>
      </c>
      <c r="L235" s="116"/>
      <c r="M235" t="s">
        <v>145</v>
      </c>
      <c r="U235" s="101"/>
      <c r="V235" s="101"/>
      <c r="W235" s="101"/>
      <c r="X235" s="101"/>
      <c r="Y235" s="101"/>
    </row>
    <row r="236" spans="3:26" x14ac:dyDescent="0.25">
      <c r="E236" t="s">
        <v>272</v>
      </c>
      <c r="F236" t="s">
        <v>273</v>
      </c>
      <c r="M236" t="s">
        <v>283</v>
      </c>
      <c r="U236" s="101"/>
      <c r="V236" s="101"/>
      <c r="W236" s="101"/>
      <c r="X236" s="101"/>
      <c r="Y236" s="101"/>
    </row>
    <row r="237" spans="3:26" x14ac:dyDescent="0.25">
      <c r="C237" s="70">
        <v>1</v>
      </c>
      <c r="D237" s="78" t="str">
        <f>L229</f>
        <v>5,4,3,2,1</v>
      </c>
      <c r="E237" s="120">
        <v>0.90906597944001144</v>
      </c>
      <c r="F237" s="95">
        <v>0</v>
      </c>
      <c r="G237" s="95">
        <v>0</v>
      </c>
      <c r="H237" s="95">
        <v>0</v>
      </c>
      <c r="I237" s="95">
        <v>0</v>
      </c>
      <c r="J237" s="96">
        <f>($AP$102^$D$115*(1/AH95)^$D$116)/$D$122</f>
        <v>7.2658427796556935E-4</v>
      </c>
      <c r="K237" s="117">
        <f>SUM(F237:J237)</f>
        <v>7.2658427796556935E-4</v>
      </c>
      <c r="L237" t="s">
        <v>298</v>
      </c>
      <c r="M237">
        <f>((1-$D$109)*J237)+$D$109*$AP$102</f>
        <v>6.838659699294914E-4</v>
      </c>
      <c r="U237" s="101"/>
      <c r="V237" s="101"/>
      <c r="W237" s="101"/>
      <c r="X237" s="101"/>
      <c r="Y237" s="101"/>
    </row>
    <row r="238" spans="3:26" x14ac:dyDescent="0.25">
      <c r="C238" s="70">
        <v>2</v>
      </c>
      <c r="D238" s="78" t="str">
        <f t="shared" ref="D238:D241" si="11">L230</f>
        <v>1,5,4,3,2</v>
      </c>
      <c r="E238" s="98">
        <v>0.89917772451561084</v>
      </c>
      <c r="F238" s="96">
        <f>MAX($AP$102, (1/AD96)^$D$116)</f>
        <v>7.575757575757576E-3</v>
      </c>
      <c r="G238" s="95">
        <v>0</v>
      </c>
      <c r="H238" s="95">
        <v>0</v>
      </c>
      <c r="I238" s="95">
        <v>0</v>
      </c>
      <c r="J238" s="95">
        <v>0</v>
      </c>
      <c r="K238" s="117">
        <f>SUM(F238:F238)</f>
        <v>7.575757575757576E-3</v>
      </c>
      <c r="L238" t="s">
        <v>296</v>
      </c>
      <c r="M238">
        <f>((1-$D$109)*F238)+$D$109*$AP$102</f>
        <v>6.848121937942298E-3</v>
      </c>
      <c r="U238" s="101"/>
      <c r="V238" s="101"/>
      <c r="W238" s="101"/>
      <c r="X238" s="101"/>
      <c r="Y238" s="101"/>
    </row>
    <row r="239" spans="3:26" x14ac:dyDescent="0.25">
      <c r="C239" s="70">
        <v>3</v>
      </c>
      <c r="D239" s="78" t="str">
        <f t="shared" si="11"/>
        <v>2,5,4,3,1</v>
      </c>
      <c r="E239" s="98">
        <v>0.84423733033639281</v>
      </c>
      <c r="F239" s="95">
        <v>0</v>
      </c>
      <c r="G239" s="96">
        <f>MAX($AP$102, (1/AE95)^$D$116)</f>
        <v>7.575757575757576E-3</v>
      </c>
      <c r="H239" s="95">
        <v>0</v>
      </c>
      <c r="I239" s="95">
        <v>0</v>
      </c>
      <c r="J239" s="95">
        <v>0</v>
      </c>
      <c r="K239" s="117">
        <f>SUM(F239:G239)</f>
        <v>7.575757575757576E-3</v>
      </c>
      <c r="L239" t="s">
        <v>295</v>
      </c>
      <c r="M239">
        <f>((1-$D$109)*G239)+$D$109*$AP$102</f>
        <v>6.848121937942298E-3</v>
      </c>
      <c r="U239" s="101"/>
      <c r="V239" s="101"/>
      <c r="W239" s="101"/>
      <c r="X239" s="101"/>
      <c r="Y239" s="101"/>
    </row>
    <row r="240" spans="3:26" x14ac:dyDescent="0.25">
      <c r="C240" s="70">
        <v>4</v>
      </c>
      <c r="D240" s="78" t="str">
        <f t="shared" si="11"/>
        <v>3,5,4,2,1</v>
      </c>
      <c r="E240" s="121">
        <v>0.47305526169421352</v>
      </c>
      <c r="F240" s="95">
        <v>0</v>
      </c>
      <c r="G240" s="95">
        <v>0</v>
      </c>
      <c r="H240" s="96">
        <f>MAX($AP$102, (1/AF95)^$D$116)</f>
        <v>4.608294930875576E-3</v>
      </c>
      <c r="I240" s="95">
        <v>0</v>
      </c>
      <c r="J240" s="95">
        <v>0</v>
      </c>
      <c r="K240" s="117">
        <f>SUM(F240:H240)</f>
        <v>4.608294930875576E-3</v>
      </c>
      <c r="L240" t="s">
        <v>299</v>
      </c>
      <c r="M240">
        <f>((1-$D$109)*H240)+$D$109*$AP$102</f>
        <v>4.1774055575484982E-3</v>
      </c>
      <c r="U240" s="101"/>
      <c r="V240" s="101"/>
      <c r="W240" s="101"/>
      <c r="X240" s="101"/>
      <c r="Y240" s="101"/>
    </row>
    <row r="241" spans="1:25" x14ac:dyDescent="0.25">
      <c r="C241" s="70">
        <v>5</v>
      </c>
      <c r="D241" s="78" t="str">
        <f t="shared" si="11"/>
        <v>4,5,3,2,1</v>
      </c>
      <c r="E241" s="98">
        <v>0.14555636283710538</v>
      </c>
      <c r="F241" s="95">
        <v>0</v>
      </c>
      <c r="G241" s="95">
        <v>0</v>
      </c>
      <c r="H241" s="95">
        <v>0</v>
      </c>
      <c r="I241" s="96">
        <f>MAX($AP$102, (1/AG95)^$D$116)</f>
        <v>6.0975609756097563E-3</v>
      </c>
      <c r="J241" s="95">
        <v>0</v>
      </c>
      <c r="K241" s="117">
        <f>SUM(F241:I241)</f>
        <v>6.0975609756097563E-3</v>
      </c>
      <c r="L241" t="s">
        <v>297</v>
      </c>
      <c r="M241">
        <f>((1-$D$109)*I241)+$D$109*$AP$102</f>
        <v>5.5177449978092603E-3</v>
      </c>
      <c r="U241" s="101"/>
      <c r="V241" s="101"/>
      <c r="W241" s="101"/>
      <c r="X241" s="101"/>
      <c r="Y241" s="101"/>
    </row>
    <row r="242" spans="1:25" x14ac:dyDescent="0.25">
      <c r="C242" s="101"/>
      <c r="D242" s="101"/>
      <c r="E242" s="101"/>
      <c r="F242" s="101"/>
      <c r="G242" s="101"/>
      <c r="U242" s="101"/>
      <c r="V242" s="101"/>
      <c r="W242" s="101"/>
      <c r="X242" s="101"/>
      <c r="Y242" s="101"/>
    </row>
    <row r="243" spans="1:25" x14ac:dyDescent="0.25">
      <c r="A243" s="101"/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</row>
    <row r="244" spans="1:25" x14ac:dyDescent="0.25">
      <c r="A244" s="101"/>
      <c r="C244" s="119" t="s">
        <v>255</v>
      </c>
      <c r="S244" s="101"/>
      <c r="T244" s="101"/>
      <c r="U244" s="101"/>
      <c r="V244" s="101"/>
      <c r="W244" s="101"/>
      <c r="X244" s="101"/>
      <c r="Y244" s="101"/>
    </row>
    <row r="245" spans="1:25" x14ac:dyDescent="0.25">
      <c r="A245" s="101"/>
      <c r="C245" s="70" t="s">
        <v>156</v>
      </c>
      <c r="D245" s="70" t="s">
        <v>161</v>
      </c>
      <c r="F245" s="114">
        <v>1</v>
      </c>
      <c r="G245" s="114">
        <v>2</v>
      </c>
      <c r="H245" s="115">
        <v>3</v>
      </c>
      <c r="I245" s="116">
        <v>4</v>
      </c>
      <c r="J245" s="116">
        <v>5</v>
      </c>
      <c r="K245" t="s">
        <v>163</v>
      </c>
      <c r="L245" s="116"/>
      <c r="M245" t="s">
        <v>145</v>
      </c>
      <c r="S245" s="101"/>
      <c r="T245" s="101"/>
      <c r="U245" s="101"/>
      <c r="V245" s="101"/>
      <c r="W245" s="101"/>
      <c r="X245" s="101"/>
      <c r="Y245" s="101"/>
    </row>
    <row r="246" spans="1:25" x14ac:dyDescent="0.25">
      <c r="A246" s="101"/>
      <c r="E246" t="s">
        <v>272</v>
      </c>
      <c r="F246" t="s">
        <v>273</v>
      </c>
      <c r="M246" t="s">
        <v>283</v>
      </c>
      <c r="S246" s="101"/>
      <c r="T246" s="101"/>
      <c r="U246" s="101"/>
      <c r="V246" s="101"/>
      <c r="W246" s="101"/>
      <c r="X246" s="101"/>
      <c r="Y246" s="101"/>
    </row>
    <row r="247" spans="1:25" x14ac:dyDescent="0.25">
      <c r="A247" s="101"/>
      <c r="C247" s="70">
        <v>1</v>
      </c>
      <c r="D247" s="78">
        <v>3</v>
      </c>
      <c r="E247" s="98">
        <v>0.84316255170079579</v>
      </c>
      <c r="F247" s="96">
        <f>MAX($AP$102, (1/AD97)^$D$116)</f>
        <v>4.608294930875576E-3</v>
      </c>
      <c r="G247" s="96">
        <f>MAX($AP$102, (1/AE97)^$D$116)</f>
        <v>3.4482758620689655E-3</v>
      </c>
      <c r="H247" s="95">
        <v>0</v>
      </c>
      <c r="I247" s="96">
        <f>MAX($AP$102, (1/AG97)^$D$116)</f>
        <v>8.8495575221238937E-3</v>
      </c>
      <c r="J247" s="96">
        <f>MAX($AP$102, (1/AH97)^$D$116)</f>
        <v>3.3003300330033004E-3</v>
      </c>
      <c r="K247" s="117">
        <f>SUM(F247:J247)</f>
        <v>2.0206458348071735E-2</v>
      </c>
      <c r="L247" t="s">
        <v>191</v>
      </c>
      <c r="M247">
        <f>((1-$D$109)*J247)+$D$109*$AP$102</f>
        <v>3.0002371494634492E-3</v>
      </c>
      <c r="S247" s="101"/>
      <c r="T247" s="101"/>
      <c r="U247" s="101"/>
      <c r="V247" s="101"/>
      <c r="W247" s="101"/>
      <c r="X247" s="101"/>
      <c r="Y247" s="101"/>
    </row>
    <row r="248" spans="1:25" x14ac:dyDescent="0.25">
      <c r="A248" s="101"/>
      <c r="C248" s="70">
        <v>2</v>
      </c>
      <c r="D248" s="78">
        <v>5</v>
      </c>
      <c r="E248" s="98">
        <v>0.48024411180289195</v>
      </c>
      <c r="F248" s="96">
        <f>MAX($AP$102, (1/AD99)^$D$116)</f>
        <v>1.7241379310344827E-2</v>
      </c>
      <c r="G248" s="96">
        <f>MAX($AP$102, (1/AE99)^$D$116)</f>
        <v>1.2658227848101266E-2</v>
      </c>
      <c r="H248" s="96">
        <f>MAX($AP$102, (1/AF99)^$D$116)</f>
        <v>3.3003300330033004E-3</v>
      </c>
      <c r="I248" s="96">
        <f>MAX($AP$102, (1/AG99)^$D$116)</f>
        <v>5.1020408163265302E-3</v>
      </c>
      <c r="J248" s="95">
        <v>0</v>
      </c>
      <c r="K248" s="117">
        <f>SUM(F248:I248)</f>
        <v>3.8301978007775919E-2</v>
      </c>
      <c r="L248" t="s">
        <v>276</v>
      </c>
      <c r="M248">
        <f>((1-$D$109)*K248)+$D$109*$AP$102</f>
        <v>3.4501720326758807E-2</v>
      </c>
      <c r="S248" s="101"/>
      <c r="T248" s="101"/>
      <c r="U248" s="101"/>
      <c r="V248" s="101"/>
      <c r="W248" s="101"/>
      <c r="X248" s="101"/>
      <c r="Y248" s="101"/>
    </row>
    <row r="249" spans="1:25" x14ac:dyDescent="0.25">
      <c r="A249" s="101"/>
      <c r="C249" s="70">
        <v>3</v>
      </c>
      <c r="D249" s="78">
        <v>2</v>
      </c>
      <c r="E249" s="98">
        <v>0.18379317062162903</v>
      </c>
      <c r="F249" s="96">
        <f>MAX($AP$102, (1/AD96)^$D$116)</f>
        <v>7.575757575757576E-3</v>
      </c>
      <c r="G249" s="95">
        <v>0</v>
      </c>
      <c r="H249" s="96">
        <f>MAX($AP$102, (1/AF96)^$D$116)</f>
        <v>3.4482758620689655E-3</v>
      </c>
      <c r="I249" s="96">
        <f>MAX($AP$102, (1/AG96)^$D$116)</f>
        <v>4.9751243781094526E-3</v>
      </c>
      <c r="J249" s="96">
        <f>MAX($AP$102, (1/AH96)^$D$116)</f>
        <v>1.2658227848101266E-2</v>
      </c>
      <c r="K249" s="117">
        <f>SUM(F249:J249)</f>
        <v>2.8657385664037256E-2</v>
      </c>
      <c r="L249" t="s">
        <v>189</v>
      </c>
      <c r="M249">
        <f>((1-$D$109)*J249)+$D$109*$AP$102</f>
        <v>1.1422345183051618E-2</v>
      </c>
      <c r="S249" s="101"/>
      <c r="T249" s="101"/>
      <c r="U249" s="101"/>
      <c r="V249" s="101"/>
      <c r="W249" s="101"/>
      <c r="X249" s="101"/>
      <c r="Y249" s="101"/>
    </row>
    <row r="250" spans="1:25" x14ac:dyDescent="0.25">
      <c r="A250" s="101"/>
      <c r="C250" s="70">
        <v>4</v>
      </c>
      <c r="D250" s="78">
        <v>1</v>
      </c>
      <c r="E250" s="98">
        <v>0.20403517491284473</v>
      </c>
      <c r="F250" s="95">
        <v>0</v>
      </c>
      <c r="G250" s="96">
        <f>MAX($AP$102, (1/AE95)^$D$116)</f>
        <v>7.575757575757576E-3</v>
      </c>
      <c r="H250" s="96">
        <f>MAX($AP$102, (1/AF95)^$D$116)</f>
        <v>4.608294930875576E-3</v>
      </c>
      <c r="I250" s="96">
        <f>MAX($AP$102, (1/AG95)^$D$116)</f>
        <v>6.0975609756097563E-3</v>
      </c>
      <c r="J250" s="96">
        <f>MAX($AP$102, (1/AH95)^$D$116)</f>
        <v>1.7241379310344827E-2</v>
      </c>
      <c r="K250" s="117">
        <f>SUM(F250:J250)</f>
        <v>3.5522992792587735E-2</v>
      </c>
      <c r="L250" t="s">
        <v>187</v>
      </c>
      <c r="M250">
        <f>((1-$D$109)*J250)+$D$109*$AP$102</f>
        <v>1.5547181499070823E-2</v>
      </c>
      <c r="S250" s="101"/>
      <c r="T250" s="101"/>
    </row>
    <row r="251" spans="1:25" x14ac:dyDescent="0.25">
      <c r="A251" s="101"/>
      <c r="C251" s="70">
        <v>5</v>
      </c>
      <c r="D251" s="78">
        <v>4</v>
      </c>
      <c r="E251" s="98">
        <v>0.11218806023372063</v>
      </c>
      <c r="F251" s="96">
        <f>MAX($AP$102, (1/AD98)^$D$116)</f>
        <v>6.0975609756097563E-3</v>
      </c>
      <c r="G251" s="96">
        <f>MAX($AP$102, (1/AE98)^$D$116)</f>
        <v>4.9751243781094526E-3</v>
      </c>
      <c r="H251" s="96">
        <f>MAX($AP$102, (1/AF98)^$D$116)</f>
        <v>8.8495575221238937E-3</v>
      </c>
      <c r="I251" s="95">
        <v>0</v>
      </c>
      <c r="J251" s="96">
        <f>MAX($AP$102, (1/AH98)^$D$116)</f>
        <v>5.1020408163265302E-3</v>
      </c>
      <c r="K251" s="117">
        <f>SUM(F251:J251)</f>
        <v>2.5024283692169632E-2</v>
      </c>
      <c r="L251" t="s">
        <v>192</v>
      </c>
      <c r="M251">
        <f>((1-$D$109)*J251)+$D$109*$AP$102</f>
        <v>4.6217768544543564E-3</v>
      </c>
      <c r="S251" s="101"/>
      <c r="T251" s="101"/>
    </row>
    <row r="252" spans="1:25" x14ac:dyDescent="0.25">
      <c r="A252" s="101"/>
      <c r="S252" s="101"/>
      <c r="T252" s="101"/>
    </row>
    <row r="253" spans="1:25" x14ac:dyDescent="0.25">
      <c r="A253" s="101"/>
      <c r="C253" s="70" t="s">
        <v>156</v>
      </c>
      <c r="D253" s="70" t="s">
        <v>161</v>
      </c>
      <c r="F253" s="114">
        <v>1</v>
      </c>
      <c r="G253" s="114">
        <v>2</v>
      </c>
      <c r="H253" s="115">
        <v>3</v>
      </c>
      <c r="I253" s="116">
        <v>4</v>
      </c>
      <c r="J253" s="116">
        <v>5</v>
      </c>
      <c r="K253" t="s">
        <v>163</v>
      </c>
      <c r="L253" s="116"/>
      <c r="M253" t="s">
        <v>145</v>
      </c>
      <c r="S253" s="101"/>
      <c r="T253" s="101"/>
    </row>
    <row r="254" spans="1:25" x14ac:dyDescent="0.25">
      <c r="A254" s="101"/>
      <c r="E254" t="s">
        <v>272</v>
      </c>
      <c r="F254" t="s">
        <v>273</v>
      </c>
      <c r="M254" t="s">
        <v>283</v>
      </c>
      <c r="S254" s="101"/>
      <c r="T254" s="101"/>
    </row>
    <row r="255" spans="1:25" x14ac:dyDescent="0.25">
      <c r="A255" s="101"/>
      <c r="C255" s="70">
        <v>1</v>
      </c>
      <c r="D255" s="78" t="str">
        <f>L247</f>
        <v>3,5</v>
      </c>
      <c r="E255" s="121">
        <v>0.73305713695221253</v>
      </c>
      <c r="F255" s="96">
        <f>MAX($AP$102, (1/AD99)^$D$116)</f>
        <v>1.7241379310344827E-2</v>
      </c>
      <c r="G255" s="96">
        <f>MAX($AP$102, (1/AE99)^$D$116)</f>
        <v>1.2658227848101266E-2</v>
      </c>
      <c r="H255" s="95">
        <v>0</v>
      </c>
      <c r="I255" s="96">
        <f>MAX($AP$102, (1/AG99)^$D$116)</f>
        <v>5.1020408163265302E-3</v>
      </c>
      <c r="J255" s="95">
        <v>0</v>
      </c>
      <c r="K255" s="117">
        <f>SUM(F255:I255)</f>
        <v>3.5001647974772621E-2</v>
      </c>
      <c r="L255" t="s">
        <v>288</v>
      </c>
      <c r="M255">
        <f>((1-$D$109)*I255)+$D$109*$AP$102</f>
        <v>4.6217768544543564E-3</v>
      </c>
      <c r="S255" s="101"/>
      <c r="T255" s="101"/>
    </row>
    <row r="256" spans="1:25" x14ac:dyDescent="0.25">
      <c r="A256" s="101"/>
      <c r="C256" s="70">
        <v>2</v>
      </c>
      <c r="D256" s="78" t="str">
        <f t="shared" ref="D256:D259" si="12">L248</f>
        <v>5,4</v>
      </c>
      <c r="E256" s="121">
        <v>0.70939829316247849</v>
      </c>
      <c r="F256" s="96">
        <f>MAX($AP$102, (1/AD98)^$D$116)</f>
        <v>6.0975609756097563E-3</v>
      </c>
      <c r="G256" s="96">
        <f>MAX($AP$102, (1/AE98)^$D$116)</f>
        <v>4.9751243781094526E-3</v>
      </c>
      <c r="H256" s="96">
        <f>MAX($AP$102, (1/AF98)^$D$116)</f>
        <v>8.8495575221238937E-3</v>
      </c>
      <c r="I256" s="95">
        <v>0</v>
      </c>
      <c r="J256" s="95">
        <v>0</v>
      </c>
      <c r="K256" s="117">
        <f>SUM(F256:H256)</f>
        <v>1.9922242875843103E-2</v>
      </c>
      <c r="L256" t="s">
        <v>278</v>
      </c>
      <c r="M256">
        <f>((1-$D$109)*H256)+$D$109*$AP$102</f>
        <v>7.9945418896719828E-3</v>
      </c>
      <c r="S256" s="101"/>
      <c r="T256" s="101"/>
    </row>
    <row r="257" spans="1:20" x14ac:dyDescent="0.25">
      <c r="A257" s="101"/>
      <c r="C257" s="70">
        <v>3</v>
      </c>
      <c r="D257" s="78" t="str">
        <f t="shared" si="12"/>
        <v>2,5</v>
      </c>
      <c r="E257" s="121">
        <v>0.43653872493529078</v>
      </c>
      <c r="F257" s="96">
        <f>MAX($AP$102, (1/AD99)^$D$116)</f>
        <v>1.7241379310344827E-2</v>
      </c>
      <c r="G257" s="95">
        <v>0</v>
      </c>
      <c r="H257" s="96">
        <f>MAX($AP$102, (1/AF99)^$D$116)</f>
        <v>3.3003300330033004E-3</v>
      </c>
      <c r="I257" s="96">
        <f>MAX($AP$102, (1/AG99)^$D$116)</f>
        <v>5.1020408163265302E-3</v>
      </c>
      <c r="J257" s="95">
        <v>0</v>
      </c>
      <c r="K257" s="117">
        <f>SUM(F257:I257)</f>
        <v>2.5643750159674655E-2</v>
      </c>
      <c r="L257" t="s">
        <v>286</v>
      </c>
      <c r="M257">
        <f>((1-$D$109)*I257)+$D$109*$AP$102</f>
        <v>4.6217768544543564E-3</v>
      </c>
      <c r="S257" s="101"/>
      <c r="T257" s="101"/>
    </row>
    <row r="258" spans="1:20" x14ac:dyDescent="0.25">
      <c r="A258" s="101"/>
      <c r="C258" s="70">
        <v>4</v>
      </c>
      <c r="D258" s="78" t="str">
        <f t="shared" si="12"/>
        <v>1,5</v>
      </c>
      <c r="E258" s="121">
        <v>0.32210828521972767</v>
      </c>
      <c r="F258" s="95">
        <v>0</v>
      </c>
      <c r="G258" s="96">
        <f>MAX($AP$102, (1/AE99)^$D$116)</f>
        <v>1.2658227848101266E-2</v>
      </c>
      <c r="H258" s="96">
        <f>MAX($AP$102, (1/AF99)^$D$116)</f>
        <v>3.3003300330033004E-3</v>
      </c>
      <c r="I258" s="96">
        <f>MAX($AP$102, (1/AG99)^$D$116)</f>
        <v>5.1020408163265302E-3</v>
      </c>
      <c r="J258" s="95">
        <v>0</v>
      </c>
      <c r="K258" s="117">
        <f>SUM(F258:I258)</f>
        <v>2.1060598697431095E-2</v>
      </c>
      <c r="L258" t="s">
        <v>287</v>
      </c>
      <c r="M258">
        <f>((1-$D$109)*I258)+$D$109*$AP$102</f>
        <v>4.6217768544543564E-3</v>
      </c>
      <c r="S258" s="101"/>
      <c r="T258" s="101"/>
    </row>
    <row r="259" spans="1:20" x14ac:dyDescent="0.25">
      <c r="A259" s="101"/>
      <c r="C259" s="70">
        <v>5</v>
      </c>
      <c r="D259" s="78" t="str">
        <f t="shared" si="12"/>
        <v>4,5</v>
      </c>
      <c r="E259" s="121">
        <v>0.82413996785560706</v>
      </c>
      <c r="F259" s="96">
        <f>MAX($AP$102, (1/AD99)^$D$116)</f>
        <v>1.7241379310344827E-2</v>
      </c>
      <c r="G259" s="96">
        <f>MAX($AP$102, (1/AE99)^$D$116)</f>
        <v>1.2658227848101266E-2</v>
      </c>
      <c r="H259" s="96">
        <f>MAX($AP$102, (1/AF99)^$D$116)</f>
        <v>3.3003300330033004E-3</v>
      </c>
      <c r="I259" s="95">
        <v>0</v>
      </c>
      <c r="J259" s="95">
        <v>0</v>
      </c>
      <c r="K259" s="117">
        <f>SUM(F259:H259)</f>
        <v>3.319993719144939E-2</v>
      </c>
      <c r="L259" t="s">
        <v>277</v>
      </c>
      <c r="M259">
        <f>((1-$D$109)*H259)+$D$109*$AP$102</f>
        <v>3.0002371494634492E-3</v>
      </c>
      <c r="S259" s="101"/>
      <c r="T259" s="101"/>
    </row>
    <row r="260" spans="1:20" x14ac:dyDescent="0.25">
      <c r="A260" s="101"/>
      <c r="S260" s="101"/>
      <c r="T260" s="101"/>
    </row>
    <row r="261" spans="1:20" x14ac:dyDescent="0.25">
      <c r="A261" s="101"/>
      <c r="C261" s="70" t="s">
        <v>156</v>
      </c>
      <c r="D261" s="70" t="s">
        <v>161</v>
      </c>
      <c r="F261" s="114">
        <v>1</v>
      </c>
      <c r="G261" s="114">
        <v>2</v>
      </c>
      <c r="H261" s="115">
        <v>3</v>
      </c>
      <c r="I261" s="116">
        <v>4</v>
      </c>
      <c r="J261" s="116">
        <v>5</v>
      </c>
      <c r="K261" t="s">
        <v>163</v>
      </c>
      <c r="L261" s="116"/>
      <c r="M261" t="s">
        <v>145</v>
      </c>
      <c r="S261" s="101"/>
      <c r="T261" s="101"/>
    </row>
    <row r="262" spans="1:20" x14ac:dyDescent="0.25">
      <c r="A262" s="101"/>
      <c r="E262" t="s">
        <v>272</v>
      </c>
      <c r="F262" t="s">
        <v>273</v>
      </c>
      <c r="M262" t="s">
        <v>283</v>
      </c>
      <c r="O262" s="100" t="s">
        <v>183</v>
      </c>
      <c r="S262" s="101"/>
      <c r="T262" s="101"/>
    </row>
    <row r="263" spans="1:20" x14ac:dyDescent="0.25">
      <c r="A263" s="101"/>
      <c r="C263" s="70">
        <v>1</v>
      </c>
      <c r="D263" s="78" t="str">
        <f>L255</f>
        <v>3,5,4</v>
      </c>
      <c r="E263" s="98">
        <v>0.40009422066835132</v>
      </c>
      <c r="F263" s="96">
        <f>MAX($AP$102, (1/AD98)^$D$116)</f>
        <v>6.0975609756097563E-3</v>
      </c>
      <c r="G263" s="96">
        <f>MAX($AP$102, (1/AE98)^$D$116)</f>
        <v>4.9751243781094526E-3</v>
      </c>
      <c r="H263" s="95">
        <v>0</v>
      </c>
      <c r="I263" s="95">
        <v>0</v>
      </c>
      <c r="J263" s="95">
        <v>0</v>
      </c>
      <c r="K263" s="117">
        <f>SUM(F263:G263)</f>
        <v>1.1072685353719209E-2</v>
      </c>
      <c r="L263" t="s">
        <v>291</v>
      </c>
      <c r="M263">
        <f>((1-$D$109)*G263)+$D$109*$AP$102</f>
        <v>4.507552060058987E-3</v>
      </c>
      <c r="O263" t="s">
        <v>156</v>
      </c>
      <c r="P263" t="s">
        <v>184</v>
      </c>
      <c r="Q263" t="s">
        <v>237</v>
      </c>
      <c r="S263" s="101"/>
      <c r="T263" s="101"/>
    </row>
    <row r="264" spans="1:20" x14ac:dyDescent="0.25">
      <c r="A264" s="101"/>
      <c r="C264" s="70">
        <v>2</v>
      </c>
      <c r="D264" s="78" t="str">
        <f t="shared" ref="D264:D267" si="13">L256</f>
        <v>5,4,3</v>
      </c>
      <c r="E264" s="98">
        <v>0.67525166204350162</v>
      </c>
      <c r="F264" s="96">
        <f>MAX($AP$102, (1/AD97)^$D$116)</f>
        <v>4.608294930875576E-3</v>
      </c>
      <c r="G264" s="96">
        <f>MAX($AP$102, (1/AE97)^$D$116)</f>
        <v>3.4482758620689655E-3</v>
      </c>
      <c r="H264" s="95">
        <v>0</v>
      </c>
      <c r="I264" s="95">
        <v>0</v>
      </c>
      <c r="J264" s="95">
        <v>0</v>
      </c>
      <c r="K264" s="117">
        <f>SUM(F264:G264)</f>
        <v>8.0565707929445424E-3</v>
      </c>
      <c r="L264" t="s">
        <v>280</v>
      </c>
      <c r="M264">
        <f>((1-$D$109)*G264)+$D$109*$AP$102</f>
        <v>3.1333883956225477E-3</v>
      </c>
      <c r="O264" s="96">
        <v>1</v>
      </c>
      <c r="P264" s="96" t="str">
        <f>L279</f>
        <v>3,5,4,2,1,3</v>
      </c>
      <c r="Q264" s="96">
        <f>AH97+AG99+AE98+AD96+AF95</f>
        <v>1049</v>
      </c>
      <c r="S264" s="101"/>
      <c r="T264" s="101"/>
    </row>
    <row r="265" spans="1:20" x14ac:dyDescent="0.25">
      <c r="A265" s="101"/>
      <c r="C265" s="70">
        <v>3</v>
      </c>
      <c r="D265" s="78" t="str">
        <f t="shared" si="13"/>
        <v>2,5,4</v>
      </c>
      <c r="E265" s="98">
        <v>0.50946682034934754</v>
      </c>
      <c r="F265" s="96">
        <f>MAX($AP$102, (1/AD98)^$D$116)</f>
        <v>6.0975609756097563E-3</v>
      </c>
      <c r="G265" s="95">
        <v>0</v>
      </c>
      <c r="H265" s="96">
        <f>MAX($AP$102, (1/AF98)^$D$116)</f>
        <v>8.8495575221238937E-3</v>
      </c>
      <c r="I265" s="95">
        <v>0</v>
      </c>
      <c r="J265" s="95">
        <v>0</v>
      </c>
      <c r="K265" s="117">
        <f>SUM(F265:H265)</f>
        <v>1.494711849773365E-2</v>
      </c>
      <c r="L265" t="s">
        <v>289</v>
      </c>
      <c r="M265">
        <f>((1-$D$109)*H265)+$D$109*$AP$102</f>
        <v>7.9945418896719828E-3</v>
      </c>
      <c r="O265" s="96">
        <v>2</v>
      </c>
      <c r="P265" s="96" t="str">
        <f t="shared" ref="P265:P268" si="14">L280</f>
        <v>5,4,3,2,1,5</v>
      </c>
      <c r="Q265" s="96">
        <f>AG99+AF98+AE97+AD96+AH95</f>
        <v>789</v>
      </c>
      <c r="S265" s="101"/>
      <c r="T265" s="101"/>
    </row>
    <row r="266" spans="1:20" x14ac:dyDescent="0.25">
      <c r="A266" s="101"/>
      <c r="C266" s="70">
        <v>4</v>
      </c>
      <c r="D266" s="78" t="str">
        <f t="shared" si="13"/>
        <v>1,5,4</v>
      </c>
      <c r="E266" s="121">
        <v>0.43675569372457401</v>
      </c>
      <c r="F266" s="95">
        <v>0</v>
      </c>
      <c r="G266" s="96">
        <f>MAX($AP$102, (1/AE98)^$D$116)</f>
        <v>4.9751243781094526E-3</v>
      </c>
      <c r="H266" s="96">
        <f>MAX($AP$102, (1/AF98)^$D$116)</f>
        <v>8.8495575221238937E-3</v>
      </c>
      <c r="I266" s="95">
        <v>0</v>
      </c>
      <c r="J266" s="95">
        <v>0</v>
      </c>
      <c r="K266" s="117">
        <f>SUM(F266:H266)</f>
        <v>1.3824681900233346E-2</v>
      </c>
      <c r="L266" t="s">
        <v>290</v>
      </c>
      <c r="M266">
        <f>((1-$D$109)*H266)+$D$109*$AP$102</f>
        <v>7.9945418896719828E-3</v>
      </c>
      <c r="O266" s="95">
        <v>3</v>
      </c>
      <c r="P266" s="95" t="str">
        <f t="shared" si="14"/>
        <v>2,5,4,3,1,2</v>
      </c>
      <c r="Q266" s="95">
        <f>AH96+AG99+AF98+AD97+AE95</f>
        <v>737</v>
      </c>
      <c r="S266" s="101"/>
      <c r="T266" s="101"/>
    </row>
    <row r="267" spans="1:20" x14ac:dyDescent="0.25">
      <c r="A267" s="101"/>
      <c r="C267" s="70">
        <v>5</v>
      </c>
      <c r="D267" s="78" t="str">
        <f t="shared" si="13"/>
        <v>4,5,3</v>
      </c>
      <c r="E267" s="98">
        <v>0.19914763219397424</v>
      </c>
      <c r="F267" s="96">
        <f>MAX($AP$102, (1/AD97)^$D$116)</f>
        <v>4.608294930875576E-3</v>
      </c>
      <c r="G267" s="96">
        <f>MAX($AP$102, (1/AE97)^$D$116)</f>
        <v>3.4482758620689655E-3</v>
      </c>
      <c r="H267" s="95">
        <v>0</v>
      </c>
      <c r="I267" s="95">
        <v>0</v>
      </c>
      <c r="J267" s="95">
        <v>0</v>
      </c>
      <c r="K267" s="117">
        <f>SUM(F267:G267)</f>
        <v>8.0565707929445424E-3</v>
      </c>
      <c r="L267" t="s">
        <v>279</v>
      </c>
      <c r="M267">
        <f>((1-$D$109)*G267)+$D$109*$AP$102</f>
        <v>3.1333883956225477E-3</v>
      </c>
      <c r="O267" s="96">
        <v>4</v>
      </c>
      <c r="P267" s="96" t="str">
        <f t="shared" si="14"/>
        <v>1,5,4,3,2,1</v>
      </c>
      <c r="Q267" s="96">
        <f>AH95+AG99+AF98+AE97+AD96</f>
        <v>789</v>
      </c>
      <c r="S267" s="101"/>
      <c r="T267" s="101"/>
    </row>
    <row r="268" spans="1:20" x14ac:dyDescent="0.25">
      <c r="A268" s="101"/>
      <c r="O268" s="96">
        <v>5</v>
      </c>
      <c r="P268" s="96" t="str">
        <f t="shared" si="14"/>
        <v>4,5,3,2,1,4</v>
      </c>
      <c r="Q268" s="96">
        <f>AH98+AF99+AE97+AD96+AG95</f>
        <v>1085</v>
      </c>
      <c r="S268" s="101"/>
      <c r="T268" s="101"/>
    </row>
    <row r="269" spans="1:20" x14ac:dyDescent="0.25">
      <c r="A269" s="101"/>
      <c r="C269" s="70" t="s">
        <v>156</v>
      </c>
      <c r="D269" s="70" t="s">
        <v>161</v>
      </c>
      <c r="F269" s="114">
        <v>1</v>
      </c>
      <c r="G269" s="114">
        <v>2</v>
      </c>
      <c r="H269" s="115">
        <v>3</v>
      </c>
      <c r="I269" s="116">
        <v>4</v>
      </c>
      <c r="J269" s="116">
        <v>5</v>
      </c>
      <c r="K269" t="s">
        <v>163</v>
      </c>
      <c r="L269" s="116"/>
      <c r="M269" t="s">
        <v>145</v>
      </c>
      <c r="S269" s="101"/>
      <c r="T269" s="101"/>
    </row>
    <row r="270" spans="1:20" x14ac:dyDescent="0.25">
      <c r="A270" s="101"/>
      <c r="E270" t="s">
        <v>272</v>
      </c>
      <c r="F270" t="s">
        <v>273</v>
      </c>
      <c r="M270" t="s">
        <v>283</v>
      </c>
      <c r="S270" s="101"/>
      <c r="T270" s="101"/>
    </row>
    <row r="271" spans="1:20" x14ac:dyDescent="0.25">
      <c r="A271" s="101"/>
      <c r="C271" s="70">
        <v>1</v>
      </c>
      <c r="D271" s="78" t="str">
        <f>L263</f>
        <v>3,5,4,2</v>
      </c>
      <c r="E271" s="98">
        <v>0.19379149777622062</v>
      </c>
      <c r="F271" s="96">
        <f>MAX($AP$102, (1/AD96)^$D$116)</f>
        <v>7.575757575757576E-3</v>
      </c>
      <c r="G271" s="95">
        <v>0</v>
      </c>
      <c r="H271" s="95">
        <v>0</v>
      </c>
      <c r="I271" s="95">
        <v>0</v>
      </c>
      <c r="J271" s="95">
        <v>0</v>
      </c>
      <c r="K271" s="117">
        <f>SUM(F271)</f>
        <v>7.575757575757576E-3</v>
      </c>
      <c r="L271" t="s">
        <v>294</v>
      </c>
      <c r="M271">
        <f>((1-$D$109)*F271)+$D$109*$AP$102</f>
        <v>6.848121937942298E-3</v>
      </c>
      <c r="S271" s="101"/>
      <c r="T271" s="101"/>
    </row>
    <row r="272" spans="1:20" x14ac:dyDescent="0.25">
      <c r="A272" s="101"/>
      <c r="C272" s="70">
        <v>2</v>
      </c>
      <c r="D272" s="78" t="str">
        <f t="shared" ref="D272:D275" si="15">L264</f>
        <v>5,4,3,2</v>
      </c>
      <c r="E272" s="98">
        <v>0.6172052346226623</v>
      </c>
      <c r="F272" s="96">
        <f>MAX($AP$102, (1/AD96)^$D$116)</f>
        <v>7.575757575757576E-3</v>
      </c>
      <c r="G272" s="95">
        <v>0</v>
      </c>
      <c r="H272" s="95">
        <v>0</v>
      </c>
      <c r="I272" s="95">
        <v>0</v>
      </c>
      <c r="J272" s="95">
        <v>0</v>
      </c>
      <c r="K272" s="117">
        <f>SUM(F272)</f>
        <v>7.575757575757576E-3</v>
      </c>
      <c r="L272" t="s">
        <v>282</v>
      </c>
      <c r="M272">
        <f>((1-$D$109)*F272)+$D$109*$AP$102</f>
        <v>6.848121937942298E-3</v>
      </c>
      <c r="S272" s="101"/>
      <c r="T272" s="101"/>
    </row>
    <row r="273" spans="1:20" x14ac:dyDescent="0.25">
      <c r="A273" s="101"/>
      <c r="C273" s="70">
        <v>3</v>
      </c>
      <c r="D273" s="78" t="str">
        <f t="shared" si="15"/>
        <v>2,5,4,3</v>
      </c>
      <c r="E273" s="98">
        <v>0.42199225526087436</v>
      </c>
      <c r="F273" s="96">
        <f>MAX($AP$102, (1/AD97)^$D$116)</f>
        <v>4.608294930875576E-3</v>
      </c>
      <c r="G273" s="95">
        <v>0</v>
      </c>
      <c r="H273" s="95">
        <v>0</v>
      </c>
      <c r="I273" s="95">
        <v>0</v>
      </c>
      <c r="J273" s="95">
        <v>0</v>
      </c>
      <c r="K273" s="117">
        <f>SUM(F273)</f>
        <v>4.608294930875576E-3</v>
      </c>
      <c r="L273" t="s">
        <v>292</v>
      </c>
      <c r="M273">
        <f>((1-$D$109)*F273)+$D$109*$AP$102</f>
        <v>4.1774055575484982E-3</v>
      </c>
      <c r="S273" s="101"/>
      <c r="T273" s="101"/>
    </row>
    <row r="274" spans="1:20" x14ac:dyDescent="0.25">
      <c r="A274" s="101"/>
      <c r="C274" s="70">
        <v>4</v>
      </c>
      <c r="D274" s="78" t="str">
        <f t="shared" si="15"/>
        <v>1,5,4,3</v>
      </c>
      <c r="E274" s="121">
        <v>0.166361341626171</v>
      </c>
      <c r="F274" s="95">
        <v>0</v>
      </c>
      <c r="G274" s="96">
        <f>MAX($AP$102, (1/AE97)^$D$116)</f>
        <v>3.4482758620689655E-3</v>
      </c>
      <c r="H274" s="95">
        <v>0</v>
      </c>
      <c r="I274" s="95">
        <v>0</v>
      </c>
      <c r="J274" s="95">
        <v>0</v>
      </c>
      <c r="K274" s="117">
        <f>SUM(F274:G274)</f>
        <v>3.4482758620689655E-3</v>
      </c>
      <c r="L274" t="s">
        <v>293</v>
      </c>
      <c r="M274">
        <f>((1-$D$109)*G274)+$D$109*$AP$102</f>
        <v>3.1333883956225477E-3</v>
      </c>
      <c r="S274" s="101"/>
      <c r="T274" s="101"/>
    </row>
    <row r="275" spans="1:20" x14ac:dyDescent="0.25">
      <c r="A275" s="101"/>
      <c r="C275" s="70">
        <v>5</v>
      </c>
      <c r="D275" s="78" t="str">
        <f t="shared" si="15"/>
        <v>4,5,3,2</v>
      </c>
      <c r="E275" s="98">
        <v>6.2724717667094976E-2</v>
      </c>
      <c r="F275" s="96">
        <f>MAX($AP$102, (1/AD96)^$D$116)</f>
        <v>7.575757575757576E-3</v>
      </c>
      <c r="G275" s="95">
        <v>0</v>
      </c>
      <c r="H275" s="95">
        <v>0</v>
      </c>
      <c r="I275" s="95">
        <v>0</v>
      </c>
      <c r="J275" s="95">
        <v>0</v>
      </c>
      <c r="K275" s="117">
        <f>SUM(F275)</f>
        <v>7.575757575757576E-3</v>
      </c>
      <c r="L275" t="s">
        <v>281</v>
      </c>
      <c r="M275">
        <f>((1-$D$109)*F275)+$D$109*$AP$102</f>
        <v>6.848121937942298E-3</v>
      </c>
      <c r="S275" s="101"/>
      <c r="T275" s="101"/>
    </row>
    <row r="276" spans="1:20" x14ac:dyDescent="0.25">
      <c r="A276" s="101"/>
      <c r="S276" s="101"/>
      <c r="T276" s="101"/>
    </row>
    <row r="277" spans="1:20" x14ac:dyDescent="0.25">
      <c r="A277" s="101"/>
      <c r="C277" s="70" t="s">
        <v>156</v>
      </c>
      <c r="D277" s="70" t="s">
        <v>161</v>
      </c>
      <c r="F277" s="114">
        <v>1</v>
      </c>
      <c r="G277" s="114">
        <v>2</v>
      </c>
      <c r="H277" s="115">
        <v>3</v>
      </c>
      <c r="I277" s="116">
        <v>4</v>
      </c>
      <c r="J277" s="116">
        <v>5</v>
      </c>
      <c r="K277" t="s">
        <v>163</v>
      </c>
      <c r="L277" s="116"/>
      <c r="M277" t="s">
        <v>145</v>
      </c>
      <c r="S277" s="101"/>
      <c r="T277" s="101"/>
    </row>
    <row r="278" spans="1:20" x14ac:dyDescent="0.25">
      <c r="A278" s="101"/>
      <c r="E278" t="s">
        <v>272</v>
      </c>
      <c r="F278" t="s">
        <v>273</v>
      </c>
      <c r="M278" t="s">
        <v>283</v>
      </c>
      <c r="S278" s="101"/>
      <c r="T278" s="101"/>
    </row>
    <row r="279" spans="1:20" x14ac:dyDescent="0.25">
      <c r="A279" s="101"/>
      <c r="C279" s="70">
        <v>1</v>
      </c>
      <c r="D279" s="78" t="str">
        <f>L271</f>
        <v>3,5,4,2,1</v>
      </c>
      <c r="E279" s="121">
        <v>0.26720969798248007</v>
      </c>
      <c r="F279" s="95">
        <v>0</v>
      </c>
      <c r="G279" s="95">
        <v>0</v>
      </c>
      <c r="H279" s="96">
        <f>MAX($AP$102, (1/AF95)^$D$116)</f>
        <v>4.608294930875576E-3</v>
      </c>
      <c r="I279" s="95">
        <v>0</v>
      </c>
      <c r="J279" s="95">
        <v>0</v>
      </c>
      <c r="K279" s="117">
        <f>SUM(F279:H279)</f>
        <v>4.608294930875576E-3</v>
      </c>
      <c r="L279" t="s">
        <v>299</v>
      </c>
      <c r="M279">
        <f>((1-$D$109)*H279)+$D$109*$AP$102</f>
        <v>4.1774055575484982E-3</v>
      </c>
      <c r="S279" s="101"/>
      <c r="T279" s="101"/>
    </row>
    <row r="280" spans="1:20" x14ac:dyDescent="0.25">
      <c r="A280" s="101"/>
      <c r="C280" s="70">
        <v>2</v>
      </c>
      <c r="D280" s="78" t="str">
        <f t="shared" ref="D280:D283" si="16">L272</f>
        <v>5,4,3,2,1</v>
      </c>
      <c r="E280" s="121">
        <v>0.86546107645168913</v>
      </c>
      <c r="F280" s="95">
        <v>0</v>
      </c>
      <c r="G280" s="95">
        <v>0</v>
      </c>
      <c r="H280" s="95">
        <v>0</v>
      </c>
      <c r="I280" s="95">
        <v>0</v>
      </c>
      <c r="J280" s="96">
        <f>MAX($AP$102, (1/AH95)^$D$116)</f>
        <v>1.7241379310344827E-2</v>
      </c>
      <c r="K280" s="117">
        <f>SUM(F280:J280)</f>
        <v>1.7241379310344827E-2</v>
      </c>
      <c r="L280" t="s">
        <v>298</v>
      </c>
      <c r="M280">
        <f>((1-$D$109)*J280)+$D$109*$AP$102</f>
        <v>1.5547181499070823E-2</v>
      </c>
      <c r="S280" s="101"/>
      <c r="T280" s="101"/>
    </row>
    <row r="281" spans="1:20" x14ac:dyDescent="0.25">
      <c r="A281" s="101"/>
      <c r="C281" s="70">
        <v>3</v>
      </c>
      <c r="D281" s="78" t="str">
        <f t="shared" si="16"/>
        <v>2,5,4,3,1</v>
      </c>
      <c r="E281" s="121">
        <v>0.75973941577169379</v>
      </c>
      <c r="F281" s="95">
        <v>0</v>
      </c>
      <c r="G281" s="96">
        <f>MAX($AP$102, (1/AE95)^$D$116)</f>
        <v>7.575757575757576E-3</v>
      </c>
      <c r="H281" s="95">
        <v>0</v>
      </c>
      <c r="I281" s="95">
        <v>0</v>
      </c>
      <c r="J281" s="95">
        <v>0</v>
      </c>
      <c r="K281" s="117">
        <f>SUM(F281:G281)</f>
        <v>7.575757575757576E-3</v>
      </c>
      <c r="L281" t="s">
        <v>295</v>
      </c>
      <c r="M281">
        <f>((1-$D$109)*G281)+$D$109*$AP$102</f>
        <v>6.848121937942298E-3</v>
      </c>
      <c r="S281" s="101"/>
      <c r="T281" s="101"/>
    </row>
    <row r="282" spans="1:20" x14ac:dyDescent="0.25">
      <c r="A282" s="101"/>
      <c r="C282" s="70">
        <v>4</v>
      </c>
      <c r="D282" s="78" t="str">
        <f t="shared" si="16"/>
        <v>1,5,4,3,2</v>
      </c>
      <c r="E282" s="121">
        <v>0.38711816041706548</v>
      </c>
      <c r="F282" s="96">
        <f>MAX($AP$102, (1/AD96)^$D$116)</f>
        <v>7.575757575757576E-3</v>
      </c>
      <c r="G282" s="95">
        <v>0</v>
      </c>
      <c r="H282" s="95">
        <v>0</v>
      </c>
      <c r="I282" s="95">
        <v>0</v>
      </c>
      <c r="J282" s="95">
        <v>0</v>
      </c>
      <c r="K282" s="117">
        <f>SUM(F282)</f>
        <v>7.575757575757576E-3</v>
      </c>
      <c r="L282" t="s">
        <v>296</v>
      </c>
      <c r="M282">
        <f>((1-$D$109)*F282)+$D$109*$AP$102</f>
        <v>6.848121937942298E-3</v>
      </c>
      <c r="S282" s="101"/>
      <c r="T282" s="101"/>
    </row>
    <row r="283" spans="1:20" x14ac:dyDescent="0.25">
      <c r="A283" s="101"/>
      <c r="C283" s="70">
        <v>5</v>
      </c>
      <c r="D283" s="78" t="str">
        <f t="shared" si="16"/>
        <v>4,5,3,2,1</v>
      </c>
      <c r="E283" s="121">
        <v>0.46152819117609434</v>
      </c>
      <c r="F283" s="95">
        <v>0</v>
      </c>
      <c r="G283" s="95">
        <v>0</v>
      </c>
      <c r="H283" s="95">
        <v>0</v>
      </c>
      <c r="I283" s="96">
        <f>MAX($AP$102, (1/AG95)^$D$116)</f>
        <v>6.0975609756097563E-3</v>
      </c>
      <c r="J283" s="95">
        <v>0</v>
      </c>
      <c r="K283" s="117">
        <f>SUM(F283:I283)</f>
        <v>6.0975609756097563E-3</v>
      </c>
      <c r="L283" t="s">
        <v>297</v>
      </c>
      <c r="M283">
        <f>((1-$D$109)*I283)+$D$109*$AP$102</f>
        <v>5.5177449978092603E-3</v>
      </c>
      <c r="S283" s="101"/>
      <c r="T283" s="101"/>
    </row>
    <row r="284" spans="1:20" x14ac:dyDescent="0.25">
      <c r="A284" s="101"/>
      <c r="S284" s="101"/>
      <c r="T284" s="101"/>
    </row>
    <row r="285" spans="1:20" x14ac:dyDescent="0.25">
      <c r="A285" s="101"/>
      <c r="S285" s="101"/>
      <c r="T285" s="101"/>
    </row>
    <row r="286" spans="1:20" x14ac:dyDescent="0.25">
      <c r="A286" s="101"/>
      <c r="S286" s="101"/>
      <c r="T286" s="101"/>
    </row>
    <row r="287" spans="1:20" x14ac:dyDescent="0.25">
      <c r="A287" s="101"/>
      <c r="C287" s="119" t="s">
        <v>267</v>
      </c>
      <c r="S287" s="101"/>
      <c r="T287" s="101"/>
    </row>
    <row r="288" spans="1:20" x14ac:dyDescent="0.25">
      <c r="A288" s="101"/>
      <c r="C288" s="70" t="s">
        <v>156</v>
      </c>
      <c r="D288" s="70" t="s">
        <v>161</v>
      </c>
      <c r="F288" s="114">
        <v>1</v>
      </c>
      <c r="G288" s="114">
        <v>2</v>
      </c>
      <c r="H288" s="115">
        <v>3</v>
      </c>
      <c r="I288" s="116">
        <v>4</v>
      </c>
      <c r="J288" s="116">
        <v>5</v>
      </c>
      <c r="K288" t="s">
        <v>163</v>
      </c>
      <c r="L288" s="116"/>
      <c r="M288" t="s">
        <v>145</v>
      </c>
      <c r="S288" s="101"/>
      <c r="T288" s="101"/>
    </row>
    <row r="289" spans="1:20" x14ac:dyDescent="0.25">
      <c r="A289" s="101"/>
      <c r="E289" t="s">
        <v>272</v>
      </c>
      <c r="F289" t="s">
        <v>273</v>
      </c>
      <c r="M289" t="s">
        <v>283</v>
      </c>
      <c r="S289" s="101"/>
      <c r="T289" s="101"/>
    </row>
    <row r="290" spans="1:20" x14ac:dyDescent="0.25">
      <c r="A290" s="101"/>
      <c r="C290" s="70">
        <v>1</v>
      </c>
      <c r="D290" s="78">
        <v>4</v>
      </c>
      <c r="E290" s="98">
        <v>0.48389664515181363</v>
      </c>
      <c r="F290" s="96">
        <f>MAX($AP$102, (1/AD98)^$D$116)</f>
        <v>6.0975609756097563E-3</v>
      </c>
      <c r="G290" s="96">
        <f>MAX($AP$102, (1/AE98)^$D$116)</f>
        <v>4.9751243781094526E-3</v>
      </c>
      <c r="H290" s="96">
        <f>MAX($AP$102, (1/AF98)^$D$116)</f>
        <v>8.8495575221238937E-3</v>
      </c>
      <c r="I290" s="95">
        <v>0</v>
      </c>
      <c r="J290" s="96">
        <f>MAX($AP$102, (1/AH98)^$D$116)</f>
        <v>5.1020408163265302E-3</v>
      </c>
      <c r="K290" s="117">
        <f>SUM(F290:H290)</f>
        <v>1.9922242875843103E-2</v>
      </c>
      <c r="L290" t="s">
        <v>172</v>
      </c>
      <c r="M290">
        <f>((1-$D$109)*H290)+$D$109*$AP$102</f>
        <v>7.9945418896719828E-3</v>
      </c>
      <c r="S290" s="101"/>
      <c r="T290" s="101"/>
    </row>
    <row r="291" spans="1:20" x14ac:dyDescent="0.25">
      <c r="A291" s="101"/>
      <c r="C291" s="70">
        <v>2</v>
      </c>
      <c r="D291" s="78">
        <v>3</v>
      </c>
      <c r="E291" s="98">
        <v>0.1433281918234186</v>
      </c>
      <c r="F291" s="96">
        <f>MAX($AP$102, (1/AD97)^$D$116)</f>
        <v>4.608294930875576E-3</v>
      </c>
      <c r="G291" s="96">
        <f>MAX($AP$102, (1/AE97)^$D$116)</f>
        <v>3.4482758620689655E-3</v>
      </c>
      <c r="H291" s="95">
        <v>0</v>
      </c>
      <c r="I291" s="96">
        <f>MAX($AP$102, (1/AG97)^$D$116)</f>
        <v>8.8495575221238937E-3</v>
      </c>
      <c r="J291" s="96">
        <f>MAX($AP$102, (1/AH97)^$D$116)</f>
        <v>3.3003300330033004E-3</v>
      </c>
      <c r="K291" s="117">
        <f>SUM(F291:J291)</f>
        <v>2.0206458348071735E-2</v>
      </c>
      <c r="L291" t="s">
        <v>191</v>
      </c>
      <c r="M291">
        <f>((1-$D$109)*K291)+$D$109*$AP$102</f>
        <v>1.821575263302504E-2</v>
      </c>
      <c r="S291" s="101"/>
      <c r="T291" s="101"/>
    </row>
    <row r="292" spans="1:20" x14ac:dyDescent="0.25">
      <c r="A292" s="101"/>
      <c r="C292" s="70">
        <v>3</v>
      </c>
      <c r="D292" s="78">
        <v>1</v>
      </c>
      <c r="E292" s="98">
        <v>0.5909527737387813</v>
      </c>
      <c r="F292" s="95">
        <v>0</v>
      </c>
      <c r="G292" s="96">
        <f>MAX($AP$102, (1/AE95)^$D$116)</f>
        <v>7.575757575757576E-3</v>
      </c>
      <c r="H292" s="96">
        <f>MAX($AP$102, (1/AF95)^$D$116)</f>
        <v>4.608294930875576E-3</v>
      </c>
      <c r="I292" s="96">
        <f>MAX($AP$102, (1/AG95)^$D$116)</f>
        <v>6.0975609756097563E-3</v>
      </c>
      <c r="J292" s="96">
        <f>MAX($AP$102, (1/AH95)^$D$116)</f>
        <v>1.7241379310344827E-2</v>
      </c>
      <c r="K292" s="117">
        <f>SUM(F292:J292)</f>
        <v>3.5522992792587735E-2</v>
      </c>
      <c r="L292" t="s">
        <v>187</v>
      </c>
      <c r="M292">
        <f>((1-$D$109)*J292)+$D$109*$AP$102</f>
        <v>1.5547181499070823E-2</v>
      </c>
      <c r="S292" s="101"/>
      <c r="T292" s="101"/>
    </row>
    <row r="293" spans="1:20" x14ac:dyDescent="0.25">
      <c r="A293" s="101"/>
      <c r="C293" s="70">
        <v>4</v>
      </c>
      <c r="D293" s="78">
        <v>5</v>
      </c>
      <c r="E293" s="98">
        <v>0.2567402654967984</v>
      </c>
      <c r="F293" s="96">
        <f>MAX($AP$102, (1/AD99)^$D$116)</f>
        <v>1.7241379310344827E-2</v>
      </c>
      <c r="G293" s="96">
        <f>MAX($AP$102, (1/AE99)^$D$116)</f>
        <v>1.2658227848101266E-2</v>
      </c>
      <c r="H293" s="96">
        <f>MAX($AP$102, (1/AF99)^$D$116)</f>
        <v>3.3003300330033004E-3</v>
      </c>
      <c r="I293" s="96">
        <f>MAX($AP$102, (1/AG99)^$D$116)</f>
        <v>5.1020408163265302E-3</v>
      </c>
      <c r="J293" s="95">
        <v>0</v>
      </c>
      <c r="K293" s="117">
        <f>SUM(F293:G293)</f>
        <v>2.9899607158446091E-2</v>
      </c>
      <c r="L293" t="s">
        <v>173</v>
      </c>
      <c r="M293">
        <f>((1-$D$109)*G293)+$D$109*$AP$102</f>
        <v>1.1422345183051618E-2</v>
      </c>
      <c r="S293" s="101"/>
      <c r="T293" s="101"/>
    </row>
    <row r="294" spans="1:20" x14ac:dyDescent="0.25">
      <c r="A294" s="101"/>
      <c r="C294" s="70">
        <v>5</v>
      </c>
      <c r="D294" s="78">
        <v>2</v>
      </c>
      <c r="E294" s="98">
        <v>0.26676268531178549</v>
      </c>
      <c r="F294" s="96">
        <f>MAX($AP$102, (1/AD96)^$D$116)</f>
        <v>7.575757575757576E-3</v>
      </c>
      <c r="G294" s="95">
        <v>0</v>
      </c>
      <c r="H294" s="96">
        <f>MAX($AP$102, (1/AF96)^$D$116)</f>
        <v>3.4482758620689655E-3</v>
      </c>
      <c r="I294" s="96">
        <f>MAX($AP$102, (1/AG96)^$D$116)</f>
        <v>4.9751243781094526E-3</v>
      </c>
      <c r="J294" s="96">
        <f>MAX($AP$102, (1/AH96)^$D$116)</f>
        <v>1.2658227848101266E-2</v>
      </c>
      <c r="K294" s="117">
        <f>SUM(F294:J294)</f>
        <v>2.8657385664037256E-2</v>
      </c>
      <c r="L294" t="s">
        <v>189</v>
      </c>
      <c r="M294">
        <f>((1-$D$109)*J294)+$D$109*$AP$102</f>
        <v>1.1422345183051618E-2</v>
      </c>
      <c r="S294" s="101"/>
      <c r="T294" s="101"/>
    </row>
    <row r="295" spans="1:20" x14ac:dyDescent="0.25">
      <c r="A295" s="101"/>
      <c r="S295" s="101"/>
      <c r="T295" s="101"/>
    </row>
    <row r="296" spans="1:20" x14ac:dyDescent="0.25">
      <c r="A296" s="101"/>
      <c r="C296" s="70" t="s">
        <v>156</v>
      </c>
      <c r="D296" s="70" t="s">
        <v>161</v>
      </c>
      <c r="F296" s="114">
        <v>1</v>
      </c>
      <c r="G296" s="114">
        <v>2</v>
      </c>
      <c r="H296" s="115">
        <v>3</v>
      </c>
      <c r="I296" s="116">
        <v>4</v>
      </c>
      <c r="J296" s="116">
        <v>5</v>
      </c>
      <c r="K296" t="s">
        <v>163</v>
      </c>
      <c r="L296" s="116"/>
      <c r="M296" t="s">
        <v>145</v>
      </c>
      <c r="S296" s="101"/>
      <c r="T296" s="101"/>
    </row>
    <row r="297" spans="1:20" x14ac:dyDescent="0.25">
      <c r="A297" s="101"/>
      <c r="E297" t="s">
        <v>272</v>
      </c>
      <c r="F297" t="s">
        <v>273</v>
      </c>
      <c r="M297" t="s">
        <v>283</v>
      </c>
      <c r="S297" s="101"/>
      <c r="T297" s="101"/>
    </row>
    <row r="298" spans="1:20" x14ac:dyDescent="0.25">
      <c r="A298" s="101"/>
      <c r="C298" s="70">
        <v>1</v>
      </c>
      <c r="D298" s="78" t="str">
        <f>L290</f>
        <v>4,3</v>
      </c>
      <c r="E298" s="98">
        <v>0.24604094558925427</v>
      </c>
      <c r="F298" s="96">
        <f>MAX($AP$102, (1/AD97)^$D$116)</f>
        <v>4.608294930875576E-3</v>
      </c>
      <c r="G298" s="96">
        <f>MAX($AP$102, (1/AE97)^$D$116)</f>
        <v>3.4482758620689655E-3</v>
      </c>
      <c r="H298" s="95">
        <v>0</v>
      </c>
      <c r="I298" s="95">
        <v>0</v>
      </c>
      <c r="J298" s="96">
        <f>MAX($AP$102, (1/AH97)^$D$116)</f>
        <v>3.3003300330033004E-3</v>
      </c>
      <c r="K298" s="117">
        <f>SUM(F298)</f>
        <v>4.608294930875576E-3</v>
      </c>
      <c r="L298" t="s">
        <v>200</v>
      </c>
      <c r="M298">
        <f>((1-$D$109)*F298)+$D$109*$AP$102</f>
        <v>4.1774055575484982E-3</v>
      </c>
      <c r="S298" s="101"/>
      <c r="T298" s="101"/>
    </row>
    <row r="299" spans="1:20" x14ac:dyDescent="0.25">
      <c r="A299" s="101"/>
      <c r="C299" s="70">
        <v>2</v>
      </c>
      <c r="D299" s="78" t="str">
        <f t="shared" ref="D299:D302" si="17">L291</f>
        <v>3,5</v>
      </c>
      <c r="E299" s="98">
        <v>0.31980899998835166</v>
      </c>
      <c r="F299" s="96">
        <f>MAX($AP$102, (1/AD99)^$D$116)</f>
        <v>1.7241379310344827E-2</v>
      </c>
      <c r="G299" s="96">
        <f>MAX($AP$102, (1/AE99)^$D$116)</f>
        <v>1.2658227848101266E-2</v>
      </c>
      <c r="H299" s="95">
        <v>0</v>
      </c>
      <c r="I299" s="96">
        <f>MAX($AP$102, (1/AG99)^$D$116)</f>
        <v>5.1020408163265302E-3</v>
      </c>
      <c r="J299" s="95">
        <v>0</v>
      </c>
      <c r="K299" s="117">
        <f>SUM(F299:J299)</f>
        <v>3.5001647974772621E-2</v>
      </c>
      <c r="L299" t="s">
        <v>288</v>
      </c>
      <c r="M299">
        <f>((1-$D$109)*I299)+$D$109*$AP$102</f>
        <v>4.6217768544543564E-3</v>
      </c>
      <c r="S299" s="101"/>
      <c r="T299" s="101"/>
    </row>
    <row r="300" spans="1:20" x14ac:dyDescent="0.25">
      <c r="A300" s="101"/>
      <c r="C300" s="70">
        <v>3</v>
      </c>
      <c r="D300" s="78" t="str">
        <f t="shared" si="17"/>
        <v>1,5</v>
      </c>
      <c r="E300" s="98">
        <v>0.31921040956243596</v>
      </c>
      <c r="F300" s="95">
        <v>0</v>
      </c>
      <c r="G300" s="96">
        <f>MAX($AP$102, (1/AE99)^$D$116)</f>
        <v>1.2658227848101266E-2</v>
      </c>
      <c r="H300" s="96">
        <f>MAX($AP$102, (1/AF99)^$D$116)</f>
        <v>3.3003300330033004E-3</v>
      </c>
      <c r="I300" s="96">
        <f>MAX($AP$102, (1/AG99)^$D$116)</f>
        <v>5.1020408163265302E-3</v>
      </c>
      <c r="J300" s="95">
        <v>0</v>
      </c>
      <c r="K300" s="117">
        <f>SUM(F300:J300)</f>
        <v>2.1060598697431095E-2</v>
      </c>
      <c r="L300" t="s">
        <v>287</v>
      </c>
      <c r="M300">
        <f>((1-$D$109)*I300)+$D$109*$AP$102</f>
        <v>4.6217768544543564E-3</v>
      </c>
      <c r="S300" s="101"/>
      <c r="T300" s="101"/>
    </row>
    <row r="301" spans="1:20" x14ac:dyDescent="0.25">
      <c r="A301" s="101"/>
      <c r="C301" s="70">
        <v>4</v>
      </c>
      <c r="D301" s="78" t="str">
        <f t="shared" si="17"/>
        <v>5,2</v>
      </c>
      <c r="E301" s="98">
        <v>0.29762509281724614</v>
      </c>
      <c r="F301" s="96">
        <f>MAX($AP$102, (1/AD96)^$D$116)</f>
        <v>7.575757575757576E-3</v>
      </c>
      <c r="G301" s="95">
        <v>0</v>
      </c>
      <c r="H301" s="96">
        <f>MAX($AP$102, (1/AF96)^$D$116)</f>
        <v>3.4482758620689655E-3</v>
      </c>
      <c r="I301" s="96">
        <f>MAX($AP$102, (1/AG96)^$D$116)</f>
        <v>4.9751243781094526E-3</v>
      </c>
      <c r="J301" s="95">
        <v>0</v>
      </c>
      <c r="K301" s="117">
        <f>SUM(F301:G301)</f>
        <v>7.575757575757576E-3</v>
      </c>
      <c r="L301" t="s">
        <v>175</v>
      </c>
      <c r="M301">
        <f>((1-$D$109)*I301)+$D$109*$AP$102</f>
        <v>4.507552060058987E-3</v>
      </c>
      <c r="S301" s="101"/>
      <c r="T301" s="101"/>
    </row>
    <row r="302" spans="1:20" x14ac:dyDescent="0.25">
      <c r="A302" s="101"/>
      <c r="C302" s="70">
        <v>5</v>
      </c>
      <c r="D302" s="78" t="str">
        <f t="shared" si="17"/>
        <v>2,5</v>
      </c>
      <c r="E302" s="120">
        <v>0.92751892353533272</v>
      </c>
      <c r="F302" s="96">
        <f>($AP$102^$D$115*(1/AD99)^$D$116)/$D$124</f>
        <v>6.738672364163163E-4</v>
      </c>
      <c r="G302" s="95">
        <v>0</v>
      </c>
      <c r="H302" s="96">
        <f>($AP$102^$D$115*(1/AF99)^$D$116)/$D$124</f>
        <v>1.2899108815889884E-4</v>
      </c>
      <c r="I302" s="96">
        <f>($AP$102^$D$115*(1/AG99)^$D$116)/$D$124</f>
        <v>1.9940969240890989E-4</v>
      </c>
      <c r="J302" s="95">
        <v>0</v>
      </c>
      <c r="K302" s="117">
        <f>SUM(F302:J302)</f>
        <v>1.002268016984125E-3</v>
      </c>
      <c r="L302" t="s">
        <v>286</v>
      </c>
      <c r="M302">
        <f>((1-$D$109)*K302)+$D$109*$AP$102</f>
        <v>9.3198133504619166E-4</v>
      </c>
      <c r="S302" s="101"/>
      <c r="T302" s="101"/>
    </row>
    <row r="303" spans="1:20" x14ac:dyDescent="0.25">
      <c r="A303" s="101"/>
      <c r="S303" s="101"/>
      <c r="T303" s="101"/>
    </row>
    <row r="304" spans="1:20" x14ac:dyDescent="0.25">
      <c r="A304" s="101"/>
      <c r="C304" s="70" t="s">
        <v>156</v>
      </c>
      <c r="D304" s="70" t="s">
        <v>161</v>
      </c>
      <c r="F304" s="114">
        <v>1</v>
      </c>
      <c r="G304" s="114">
        <v>2</v>
      </c>
      <c r="H304" s="115">
        <v>3</v>
      </c>
      <c r="I304" s="116">
        <v>4</v>
      </c>
      <c r="J304" s="116">
        <v>5</v>
      </c>
      <c r="K304" t="s">
        <v>163</v>
      </c>
      <c r="L304" s="116"/>
      <c r="M304" t="s">
        <v>145</v>
      </c>
      <c r="O304" s="100" t="s">
        <v>183</v>
      </c>
      <c r="S304" s="101"/>
      <c r="T304" s="101"/>
    </row>
    <row r="305" spans="1:20" x14ac:dyDescent="0.25">
      <c r="A305" s="101"/>
      <c r="E305" t="s">
        <v>272</v>
      </c>
      <c r="F305" t="s">
        <v>273</v>
      </c>
      <c r="M305" t="s">
        <v>283</v>
      </c>
      <c r="O305" t="s">
        <v>156</v>
      </c>
      <c r="P305" t="s">
        <v>184</v>
      </c>
      <c r="Q305" t="s">
        <v>237</v>
      </c>
      <c r="S305" s="101"/>
      <c r="T305" s="101"/>
    </row>
    <row r="306" spans="1:20" x14ac:dyDescent="0.25">
      <c r="A306" s="101"/>
      <c r="C306" s="70">
        <v>1</v>
      </c>
      <c r="D306" s="78" t="str">
        <f>L298</f>
        <v>4,3,1</v>
      </c>
      <c r="E306" s="121">
        <v>0.50939898162794728</v>
      </c>
      <c r="F306" s="95">
        <v>0</v>
      </c>
      <c r="G306" s="96">
        <f>MAX($AP$102, (1/AE95)^$D$116)</f>
        <v>7.575757575757576E-3</v>
      </c>
      <c r="H306" s="95">
        <v>0</v>
      </c>
      <c r="I306" s="95">
        <v>0</v>
      </c>
      <c r="J306" s="96">
        <f>MAX($AP$102, (1/AH95)^$D$116)</f>
        <v>1.7241379310344827E-2</v>
      </c>
      <c r="K306" s="117">
        <f>SUM(F306:J306)</f>
        <v>2.4817136886102403E-2</v>
      </c>
      <c r="L306" t="s">
        <v>214</v>
      </c>
      <c r="M306">
        <f>((1-$D$109)*J306)+$D$109*$AP$102</f>
        <v>1.5547181499070823E-2</v>
      </c>
      <c r="O306" s="95">
        <v>1</v>
      </c>
      <c r="P306" s="95" t="str">
        <f>L322</f>
        <v>4,3,1,5,2,4</v>
      </c>
      <c r="Q306" s="95">
        <f>AF98+AD97+AH95+AE99+AG96</f>
        <v>668</v>
      </c>
      <c r="S306" s="101"/>
      <c r="T306" s="101"/>
    </row>
    <row r="307" spans="1:20" x14ac:dyDescent="0.25">
      <c r="A307" s="101"/>
      <c r="C307" s="70">
        <v>2</v>
      </c>
      <c r="D307" s="78" t="str">
        <f t="shared" ref="D307:D310" si="18">L299</f>
        <v>3,5,4</v>
      </c>
      <c r="E307" s="121">
        <v>0.24414069054074017</v>
      </c>
      <c r="F307" s="96">
        <f>MAX($AP$102, (1/AD98)^$D$116)</f>
        <v>6.0975609756097563E-3</v>
      </c>
      <c r="G307" s="96">
        <f>MAX($AP$102, (1/AE98)^$D$116)</f>
        <v>4.9751243781094526E-3</v>
      </c>
      <c r="H307" s="95">
        <v>0</v>
      </c>
      <c r="I307" s="95">
        <v>0</v>
      </c>
      <c r="J307" s="95">
        <v>0</v>
      </c>
      <c r="K307" s="117">
        <f>SUM(F307:G307)</f>
        <v>1.1072685353719209E-2</v>
      </c>
      <c r="L307" t="s">
        <v>291</v>
      </c>
      <c r="M307">
        <f>((1-$D$109)*G307)+$D$109*$AP$102</f>
        <v>4.507552060058987E-3</v>
      </c>
      <c r="O307" s="96">
        <v>2</v>
      </c>
      <c r="P307" s="96" t="str">
        <f t="shared" ref="P307:P310" si="19">L323</f>
        <v>3,5,4,2,1,3</v>
      </c>
      <c r="Q307" s="96">
        <f>AH97+AG99+AE98+AD96+AF95</f>
        <v>1049</v>
      </c>
      <c r="S307" s="101"/>
      <c r="T307" s="101"/>
    </row>
    <row r="308" spans="1:20" x14ac:dyDescent="0.25">
      <c r="A308" s="101"/>
      <c r="C308" s="70">
        <v>3</v>
      </c>
      <c r="D308" s="78" t="str">
        <f t="shared" si="18"/>
        <v>1,5,4</v>
      </c>
      <c r="E308" s="121">
        <v>0.58381078109972828</v>
      </c>
      <c r="F308" s="95">
        <v>0</v>
      </c>
      <c r="G308" s="96">
        <f>MAX($AP$102, (1/AE98)^$D$116)</f>
        <v>4.9751243781094526E-3</v>
      </c>
      <c r="H308" s="96">
        <f>MAX($AP$102, (1/AF98)^$D$116)</f>
        <v>8.8495575221238937E-3</v>
      </c>
      <c r="I308" s="95">
        <v>0</v>
      </c>
      <c r="J308" s="95">
        <v>0</v>
      </c>
      <c r="K308" s="117">
        <f>SUM(F308:H308)</f>
        <v>1.3824681900233346E-2</v>
      </c>
      <c r="L308" t="s">
        <v>290</v>
      </c>
      <c r="M308">
        <f>((1-$D$109)*H308)+$D$109*$AP$102</f>
        <v>7.9945418896719828E-3</v>
      </c>
      <c r="O308" s="96">
        <v>3</v>
      </c>
      <c r="P308" s="96" t="str">
        <f t="shared" si="19"/>
        <v>1,5,4,3,2,1</v>
      </c>
      <c r="Q308" s="96">
        <f>AH95+AG99+AF98+AE97+AD96</f>
        <v>789</v>
      </c>
      <c r="S308" s="101"/>
      <c r="T308" s="101"/>
    </row>
    <row r="309" spans="1:20" x14ac:dyDescent="0.25">
      <c r="A309" s="101"/>
      <c r="C309" s="70">
        <v>4</v>
      </c>
      <c r="D309" s="78" t="str">
        <f t="shared" si="18"/>
        <v>5,2,4</v>
      </c>
      <c r="E309" s="121">
        <v>0.27485765401016693</v>
      </c>
      <c r="F309" s="96">
        <f>MAX($AP$102, (1/AD98)^$D$116)</f>
        <v>6.0975609756097563E-3</v>
      </c>
      <c r="G309" s="95">
        <v>0</v>
      </c>
      <c r="H309" s="96">
        <f>MAX($AP$102, (1/AF98)^$D$116)</f>
        <v>8.8495575221238937E-3</v>
      </c>
      <c r="I309" s="95">
        <v>0</v>
      </c>
      <c r="J309" s="95">
        <v>0</v>
      </c>
      <c r="K309" s="117">
        <f>SUM(F309:H309)</f>
        <v>1.494711849773365E-2</v>
      </c>
      <c r="L309" t="s">
        <v>178</v>
      </c>
      <c r="M309">
        <f>((1-$D$109)*H309)+$D$109*$AP$102</f>
        <v>7.9945418896719828E-3</v>
      </c>
      <c r="O309" s="95">
        <v>4</v>
      </c>
      <c r="P309" s="95" t="str">
        <f t="shared" si="19"/>
        <v>5,2,4,3,1,5</v>
      </c>
      <c r="Q309" s="95">
        <f>AE99+AG96+AF98+AD97+AH95</f>
        <v>668</v>
      </c>
      <c r="S309" s="101"/>
      <c r="T309" s="101"/>
    </row>
    <row r="310" spans="1:20" x14ac:dyDescent="0.25">
      <c r="A310" s="101"/>
      <c r="C310" s="70">
        <v>5</v>
      </c>
      <c r="D310" s="78" t="str">
        <f t="shared" si="18"/>
        <v>2,5,4</v>
      </c>
      <c r="E310" s="121">
        <v>0.37573554453395419</v>
      </c>
      <c r="F310" s="96">
        <f>MAX($AP$102, (1/AD98)^$D$116)</f>
        <v>6.0975609756097563E-3</v>
      </c>
      <c r="G310" s="95">
        <v>0</v>
      </c>
      <c r="H310" s="96">
        <f>MAX($AP$102, (1/AF98)^$D$116)</f>
        <v>8.8495575221238937E-3</v>
      </c>
      <c r="I310" s="95">
        <v>0</v>
      </c>
      <c r="J310" s="95">
        <v>0</v>
      </c>
      <c r="K310" s="117">
        <f>SUM(F310:H310)</f>
        <v>1.494711849773365E-2</v>
      </c>
      <c r="L310" t="s">
        <v>289</v>
      </c>
      <c r="M310">
        <f>((1-$D$109)*H310)+$D$109*$AP$102</f>
        <v>7.9945418896719828E-3</v>
      </c>
      <c r="O310" s="96">
        <v>5</v>
      </c>
      <c r="P310" s="96" t="str">
        <f t="shared" si="19"/>
        <v>2,5,4,3,1,2</v>
      </c>
      <c r="Q310" s="96">
        <f>AH96+AG99+AF98+AD97+AE95</f>
        <v>737</v>
      </c>
      <c r="S310" s="101"/>
      <c r="T310" s="101"/>
    </row>
    <row r="311" spans="1:20" x14ac:dyDescent="0.25">
      <c r="A311" s="101"/>
      <c r="S311" s="101"/>
      <c r="T311" s="101"/>
    </row>
    <row r="312" spans="1:20" x14ac:dyDescent="0.25">
      <c r="A312" s="101"/>
      <c r="C312" s="70" t="s">
        <v>156</v>
      </c>
      <c r="D312" s="70" t="s">
        <v>161</v>
      </c>
      <c r="F312" s="114">
        <v>1</v>
      </c>
      <c r="G312" s="114">
        <v>2</v>
      </c>
      <c r="H312" s="115">
        <v>3</v>
      </c>
      <c r="I312" s="116">
        <v>4</v>
      </c>
      <c r="J312" s="116">
        <v>5</v>
      </c>
      <c r="K312" t="s">
        <v>163</v>
      </c>
      <c r="L312" s="116"/>
      <c r="M312" t="s">
        <v>145</v>
      </c>
      <c r="S312" s="101"/>
      <c r="T312" s="101"/>
    </row>
    <row r="313" spans="1:20" x14ac:dyDescent="0.25">
      <c r="A313" s="101"/>
      <c r="E313" t="s">
        <v>272</v>
      </c>
      <c r="F313" t="s">
        <v>273</v>
      </c>
      <c r="M313" t="s">
        <v>283</v>
      </c>
      <c r="S313" s="101"/>
      <c r="T313" s="101"/>
    </row>
    <row r="314" spans="1:20" x14ac:dyDescent="0.25">
      <c r="A314" s="101"/>
      <c r="C314" s="70">
        <v>1</v>
      </c>
      <c r="D314" s="78" t="str">
        <f>L306</f>
        <v>4,3,1,5</v>
      </c>
      <c r="E314" s="121">
        <v>0.36590100748591181</v>
      </c>
      <c r="F314" s="95">
        <v>0</v>
      </c>
      <c r="G314" s="96">
        <f>MAX($AP$102, (1/AE99)^$D$116)</f>
        <v>1.2658227848101266E-2</v>
      </c>
      <c r="H314" s="95">
        <v>0</v>
      </c>
      <c r="I314" s="95">
        <v>0</v>
      </c>
      <c r="J314" s="95">
        <v>0</v>
      </c>
      <c r="K314" s="117">
        <f>SUM(F314:G314)</f>
        <v>1.2658227848101266E-2</v>
      </c>
      <c r="L314" t="s">
        <v>217</v>
      </c>
      <c r="M314">
        <f>((1-$D$109)*G314)+$D$109*$AP$102</f>
        <v>1.1422345183051618E-2</v>
      </c>
      <c r="S314" s="101"/>
      <c r="T314" s="101"/>
    </row>
    <row r="315" spans="1:20" x14ac:dyDescent="0.25">
      <c r="A315" s="101"/>
      <c r="C315" s="70">
        <v>2</v>
      </c>
      <c r="D315" s="78" t="str">
        <f t="shared" ref="D315:D318" si="20">L307</f>
        <v>3,5,4,2</v>
      </c>
      <c r="E315" s="121">
        <v>0.845330437069993</v>
      </c>
      <c r="F315" s="96">
        <f>MAX($AP$102, (1/AD96)^$D$116)</f>
        <v>7.575757575757576E-3</v>
      </c>
      <c r="G315" s="95">
        <v>0</v>
      </c>
      <c r="H315" s="95">
        <v>0</v>
      </c>
      <c r="I315" s="95">
        <v>0</v>
      </c>
      <c r="J315" s="95">
        <v>0</v>
      </c>
      <c r="K315" s="117">
        <f>SUM(F315)</f>
        <v>7.575757575757576E-3</v>
      </c>
      <c r="L315" t="s">
        <v>294</v>
      </c>
      <c r="M315">
        <f>((1-$D$109)*F315)+$D$109*$AP$102</f>
        <v>6.848121937942298E-3</v>
      </c>
      <c r="S315" s="101"/>
      <c r="T315" s="101"/>
    </row>
    <row r="316" spans="1:20" x14ac:dyDescent="0.25">
      <c r="A316" s="101"/>
      <c r="C316" s="70">
        <v>3</v>
      </c>
      <c r="D316" s="78" t="str">
        <f t="shared" si="20"/>
        <v>1,5,4,3</v>
      </c>
      <c r="E316" s="121">
        <v>8.2920655274472344E-2</v>
      </c>
      <c r="F316" s="95">
        <v>0</v>
      </c>
      <c r="G316" s="96">
        <f>MAX($AP$102, (1/AE97)^$D$116)</f>
        <v>3.4482758620689655E-3</v>
      </c>
      <c r="H316" s="95">
        <v>0</v>
      </c>
      <c r="I316" s="95">
        <v>0</v>
      </c>
      <c r="J316" s="95">
        <v>0</v>
      </c>
      <c r="K316" s="117">
        <f>SUM(F316:G316)</f>
        <v>3.4482758620689655E-3</v>
      </c>
      <c r="L316" t="s">
        <v>293</v>
      </c>
      <c r="M316">
        <f>((1-$D$109)*G316)+$D$109*$AP$102</f>
        <v>3.1333883956225477E-3</v>
      </c>
      <c r="S316" s="101"/>
      <c r="T316" s="101"/>
    </row>
    <row r="317" spans="1:20" x14ac:dyDescent="0.25">
      <c r="A317" s="101"/>
      <c r="C317" s="70">
        <v>4</v>
      </c>
      <c r="D317" s="78" t="str">
        <f t="shared" si="20"/>
        <v>5,2,4,3</v>
      </c>
      <c r="E317" s="121">
        <v>0.5962198960992352</v>
      </c>
      <c r="F317" s="96">
        <f>MAX($AP$102, (1/AD97)^$D$116)</f>
        <v>4.608294930875576E-3</v>
      </c>
      <c r="G317" s="95">
        <v>0</v>
      </c>
      <c r="H317" s="95">
        <v>0</v>
      </c>
      <c r="I317" s="95">
        <v>0</v>
      </c>
      <c r="J317" s="95">
        <v>0</v>
      </c>
      <c r="K317" s="117">
        <f>SUM(F317)</f>
        <v>4.608294930875576E-3</v>
      </c>
      <c r="L317" t="s">
        <v>181</v>
      </c>
      <c r="M317">
        <f>((1-$D$109)*F317)+$D$109*$AP$102</f>
        <v>4.1774055575484982E-3</v>
      </c>
      <c r="S317" s="101"/>
      <c r="T317" s="101"/>
    </row>
    <row r="318" spans="1:20" x14ac:dyDescent="0.25">
      <c r="A318" s="101"/>
      <c r="C318" s="70">
        <v>5</v>
      </c>
      <c r="D318" s="78" t="str">
        <f t="shared" si="20"/>
        <v>2,5,4,3</v>
      </c>
      <c r="E318" s="121">
        <v>0.8048593758521122</v>
      </c>
      <c r="F318" s="96">
        <f>MAX($AP$102, (1/AD97)^$D$116)</f>
        <v>4.608294930875576E-3</v>
      </c>
      <c r="G318" s="95">
        <v>0</v>
      </c>
      <c r="H318" s="95">
        <v>0</v>
      </c>
      <c r="I318" s="95">
        <v>0</v>
      </c>
      <c r="J318" s="95">
        <v>0</v>
      </c>
      <c r="K318" s="117">
        <f>SUM(F318)</f>
        <v>4.608294930875576E-3</v>
      </c>
      <c r="L318" t="s">
        <v>292</v>
      </c>
      <c r="M318">
        <f>((1-$D$109)*F318)+$D$109*$AP$102</f>
        <v>4.1774055575484982E-3</v>
      </c>
      <c r="S318" s="101"/>
      <c r="T318" s="101"/>
    </row>
    <row r="319" spans="1:20" x14ac:dyDescent="0.25">
      <c r="A319" s="101"/>
      <c r="S319" s="101"/>
      <c r="T319" s="101"/>
    </row>
    <row r="320" spans="1:20" x14ac:dyDescent="0.25">
      <c r="A320" s="101"/>
      <c r="C320" s="70" t="s">
        <v>156</v>
      </c>
      <c r="D320" s="70" t="s">
        <v>161</v>
      </c>
      <c r="F320" s="114">
        <v>1</v>
      </c>
      <c r="G320" s="114">
        <v>2</v>
      </c>
      <c r="H320" s="115">
        <v>3</v>
      </c>
      <c r="I320" s="116">
        <v>4</v>
      </c>
      <c r="J320" s="116">
        <v>5</v>
      </c>
      <c r="K320" t="s">
        <v>163</v>
      </c>
      <c r="L320" s="116"/>
      <c r="M320" t="s">
        <v>145</v>
      </c>
      <c r="S320" s="101"/>
      <c r="T320" s="101"/>
    </row>
    <row r="321" spans="1:25" x14ac:dyDescent="0.25">
      <c r="A321" s="101"/>
      <c r="E321" t="s">
        <v>272</v>
      </c>
      <c r="F321" t="s">
        <v>273</v>
      </c>
      <c r="M321" t="s">
        <v>283</v>
      </c>
      <c r="S321" s="101"/>
      <c r="T321" s="101"/>
    </row>
    <row r="322" spans="1:25" x14ac:dyDescent="0.25">
      <c r="A322" s="101"/>
      <c r="C322" s="70">
        <v>1</v>
      </c>
      <c r="D322" s="78" t="str">
        <f>L314</f>
        <v>4,3,1,5,2</v>
      </c>
      <c r="E322" s="121">
        <v>0.69995500180055659</v>
      </c>
      <c r="F322" s="95">
        <v>0</v>
      </c>
      <c r="G322" s="95">
        <v>0</v>
      </c>
      <c r="H322" s="95">
        <v>0</v>
      </c>
      <c r="I322" s="96">
        <f>MAX($AP$102, (1/AG96)^$D$116)</f>
        <v>4.9751243781094526E-3</v>
      </c>
      <c r="J322" s="95">
        <v>0</v>
      </c>
      <c r="K322" s="117">
        <f>SUM(F322:I322)</f>
        <v>4.9751243781094526E-3</v>
      </c>
      <c r="L322" t="s">
        <v>302</v>
      </c>
      <c r="M322">
        <f>((1-$D$109)*I322)+$D$109*$AP$102</f>
        <v>4.507552060058987E-3</v>
      </c>
      <c r="S322" s="101"/>
      <c r="T322" s="101"/>
    </row>
    <row r="323" spans="1:25" x14ac:dyDescent="0.25">
      <c r="A323" s="101"/>
      <c r="C323" s="70">
        <v>2</v>
      </c>
      <c r="D323" s="78" t="str">
        <f t="shared" ref="D323:D326" si="21">L315</f>
        <v>3,5,4,2,1</v>
      </c>
      <c r="E323" s="121">
        <v>0.51654851731011298</v>
      </c>
      <c r="F323" s="95">
        <v>0</v>
      </c>
      <c r="G323" s="95">
        <v>0</v>
      </c>
      <c r="H323" s="96">
        <f>MAX($AP$102, (1/AF95)^$D$116)</f>
        <v>4.608294930875576E-3</v>
      </c>
      <c r="I323" s="95">
        <v>0</v>
      </c>
      <c r="J323" s="95">
        <v>0</v>
      </c>
      <c r="K323" s="117">
        <f>SUM(F323:H323)</f>
        <v>4.608294930875576E-3</v>
      </c>
      <c r="L323" t="s">
        <v>299</v>
      </c>
      <c r="M323">
        <f>((1-$D$109)*H323)+$D$109*$AP$102</f>
        <v>4.1774055575484982E-3</v>
      </c>
      <c r="S323" s="101"/>
      <c r="T323" s="101"/>
    </row>
    <row r="324" spans="1:25" x14ac:dyDescent="0.25">
      <c r="A324" s="101"/>
      <c r="C324" s="70">
        <v>3</v>
      </c>
      <c r="D324" s="78" t="str">
        <f t="shared" si="21"/>
        <v>1,5,4,3,2</v>
      </c>
      <c r="E324" s="121">
        <v>3.5439493123274546E-2</v>
      </c>
      <c r="F324" s="96">
        <f>MAX($AP$102, (1/AD96)^$D$116)</f>
        <v>7.575757575757576E-3</v>
      </c>
      <c r="G324" s="95">
        <v>0</v>
      </c>
      <c r="H324" s="95">
        <v>0</v>
      </c>
      <c r="I324" s="95">
        <v>0</v>
      </c>
      <c r="J324" s="95">
        <v>0</v>
      </c>
      <c r="K324" s="117">
        <f>SUM(F324)</f>
        <v>7.575757575757576E-3</v>
      </c>
      <c r="L324" t="s">
        <v>296</v>
      </c>
      <c r="M324">
        <f>((1-$D$109)*F324)+$D$109*$AP$102</f>
        <v>6.848121937942298E-3</v>
      </c>
      <c r="S324" s="101"/>
      <c r="T324" s="101"/>
    </row>
    <row r="325" spans="1:25" x14ac:dyDescent="0.25">
      <c r="A325" s="101"/>
      <c r="C325" s="70">
        <v>4</v>
      </c>
      <c r="D325" s="78" t="str">
        <f t="shared" si="21"/>
        <v>5,2,4,3,1</v>
      </c>
      <c r="E325" s="121">
        <v>7.036324100599145E-2</v>
      </c>
      <c r="F325" s="95">
        <v>0</v>
      </c>
      <c r="G325" s="95">
        <v>0</v>
      </c>
      <c r="H325" s="95">
        <v>0</v>
      </c>
      <c r="I325" s="95">
        <v>0</v>
      </c>
      <c r="J325" s="96">
        <f>MAX($AP$102, (1/AH95)^$D$116)</f>
        <v>1.7241379310344827E-2</v>
      </c>
      <c r="K325" s="117">
        <f>SUM(F325:J325)</f>
        <v>1.7241379310344827E-2</v>
      </c>
      <c r="L325" t="s">
        <v>309</v>
      </c>
      <c r="M325">
        <f>((1-$D$109)*J325)+$D$109*$AP$102</f>
        <v>1.5547181499070823E-2</v>
      </c>
      <c r="S325" s="101"/>
      <c r="T325" s="101"/>
    </row>
    <row r="326" spans="1:25" x14ac:dyDescent="0.25">
      <c r="A326" s="101"/>
      <c r="C326" s="70">
        <v>5</v>
      </c>
      <c r="D326" s="78" t="str">
        <f t="shared" si="21"/>
        <v>2,5,4,3,1</v>
      </c>
      <c r="E326" s="121">
        <v>6.7066712325841049E-2</v>
      </c>
      <c r="F326" s="95">
        <v>0</v>
      </c>
      <c r="G326" s="96">
        <f>MAX($AP$102, (1/AE95)^$D$116)</f>
        <v>7.575757575757576E-3</v>
      </c>
      <c r="H326" s="95">
        <v>0</v>
      </c>
      <c r="I326" s="95">
        <v>0</v>
      </c>
      <c r="J326" s="95">
        <v>0</v>
      </c>
      <c r="K326" s="117">
        <f>SUM(F326:G326)</f>
        <v>7.575757575757576E-3</v>
      </c>
      <c r="L326" t="s">
        <v>295</v>
      </c>
      <c r="M326">
        <f>((1-$D$109)*G326)+$D$109*$AP$102</f>
        <v>6.848121937942298E-3</v>
      </c>
      <c r="S326" s="101"/>
      <c r="T326" s="101"/>
    </row>
    <row r="327" spans="1:25" x14ac:dyDescent="0.25">
      <c r="A327" s="101"/>
      <c r="S327" s="101"/>
      <c r="T327" s="101"/>
    </row>
    <row r="328" spans="1:25" x14ac:dyDescent="0.25">
      <c r="A328" s="101"/>
      <c r="B328" s="104"/>
      <c r="C328" s="141"/>
      <c r="D328" s="104"/>
      <c r="E328" s="104"/>
      <c r="F328" s="101"/>
      <c r="G328" s="101"/>
      <c r="H328" s="101"/>
      <c r="I328" s="101"/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</row>
    <row r="329" spans="1:25" x14ac:dyDescent="0.25">
      <c r="A329" s="101"/>
      <c r="B329" s="104"/>
      <c r="C329" s="141"/>
      <c r="D329" s="104"/>
      <c r="E329" s="104"/>
      <c r="F329" s="101"/>
      <c r="G329" s="101"/>
      <c r="H329" s="101"/>
      <c r="I329" s="101"/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</row>
    <row r="330" spans="1:25" x14ac:dyDescent="0.25">
      <c r="A330" s="101"/>
      <c r="B330" s="104"/>
      <c r="C330" s="141"/>
      <c r="D330" s="104"/>
      <c r="E330" s="104"/>
      <c r="F330" s="101"/>
      <c r="G330" s="101"/>
      <c r="H330" s="101"/>
      <c r="I330" s="101"/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</row>
    <row r="331" spans="1:25" x14ac:dyDescent="0.25">
      <c r="A331" s="101"/>
      <c r="B331" s="104"/>
      <c r="N331" s="101"/>
      <c r="O331" s="101"/>
      <c r="P331" s="101"/>
      <c r="Q331" s="101"/>
      <c r="R331" s="101"/>
      <c r="S331" s="101"/>
      <c r="T331" s="101"/>
    </row>
    <row r="332" spans="1:25" x14ac:dyDescent="0.25">
      <c r="A332" s="101"/>
      <c r="B332" s="104"/>
      <c r="C332" t="s">
        <v>310</v>
      </c>
      <c r="N332" s="101"/>
      <c r="O332" s="101"/>
      <c r="P332" s="101"/>
      <c r="Q332" s="101"/>
      <c r="R332" s="101"/>
      <c r="S332" s="101"/>
      <c r="T332" s="101"/>
    </row>
    <row r="333" spans="1:25" x14ac:dyDescent="0.25">
      <c r="A333" s="101"/>
      <c r="B333" s="104"/>
      <c r="N333" s="101"/>
      <c r="O333" s="101"/>
      <c r="P333" s="101"/>
      <c r="Q333" s="101"/>
      <c r="R333" s="101"/>
      <c r="S333" s="101"/>
      <c r="T333" s="101"/>
    </row>
    <row r="334" spans="1:25" x14ac:dyDescent="0.25">
      <c r="A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</row>
    <row r="335" spans="1:25" x14ac:dyDescent="0.25">
      <c r="A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</row>
    <row r="336" spans="1:25" x14ac:dyDescent="0.25">
      <c r="A336" s="101"/>
      <c r="N336" s="222" t="s">
        <v>492</v>
      </c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</row>
    <row r="337" spans="1:25" x14ac:dyDescent="0.25">
      <c r="A337" s="101"/>
      <c r="N337" s="222" t="s">
        <v>493</v>
      </c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</row>
    <row r="338" spans="1:25" x14ac:dyDescent="0.25">
      <c r="A338" s="101"/>
      <c r="N338" s="222" t="s">
        <v>494</v>
      </c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</row>
    <row r="339" spans="1:25" x14ac:dyDescent="0.25">
      <c r="A339" s="101"/>
      <c r="N339" s="222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</row>
    <row r="340" spans="1:25" x14ac:dyDescent="0.25">
      <c r="A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</row>
    <row r="341" spans="1:25" x14ac:dyDescent="0.25">
      <c r="A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</row>
    <row r="342" spans="1:25" x14ac:dyDescent="0.25">
      <c r="A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</row>
    <row r="343" spans="1:25" x14ac:dyDescent="0.25">
      <c r="A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</row>
    <row r="344" spans="1:25" x14ac:dyDescent="0.25">
      <c r="A344" s="101"/>
      <c r="D344" s="142" t="s">
        <v>311</v>
      </c>
      <c r="E344" s="137">
        <v>1</v>
      </c>
      <c r="F344" s="137" t="s">
        <v>295</v>
      </c>
      <c r="G344" s="137">
        <v>737</v>
      </c>
      <c r="H344" t="s">
        <v>149</v>
      </c>
      <c r="I344" s="140" t="s">
        <v>316</v>
      </c>
      <c r="J344" s="141"/>
      <c r="K344" s="141"/>
      <c r="L344" s="141"/>
      <c r="M344" s="14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</row>
    <row r="345" spans="1:25" x14ac:dyDescent="0.25">
      <c r="A345" s="101"/>
      <c r="D345" s="142" t="s">
        <v>312</v>
      </c>
      <c r="E345" s="142">
        <v>5</v>
      </c>
      <c r="F345" s="142" t="s">
        <v>295</v>
      </c>
      <c r="G345" s="142">
        <v>737</v>
      </c>
      <c r="N345" s="101" t="s">
        <v>454</v>
      </c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</row>
    <row r="346" spans="1:25" x14ac:dyDescent="0.25">
      <c r="A346" s="101"/>
      <c r="D346" s="142" t="s">
        <v>313</v>
      </c>
      <c r="E346" s="142">
        <v>3</v>
      </c>
      <c r="F346" s="142" t="s">
        <v>295</v>
      </c>
      <c r="G346" s="142">
        <v>737</v>
      </c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</row>
    <row r="347" spans="1:25" x14ac:dyDescent="0.25">
      <c r="A347" s="101"/>
      <c r="D347" s="142" t="s">
        <v>314</v>
      </c>
      <c r="E347" s="142">
        <v>3</v>
      </c>
      <c r="F347" s="142" t="s">
        <v>295</v>
      </c>
      <c r="G347" s="142">
        <v>737</v>
      </c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</row>
    <row r="348" spans="1:25" x14ac:dyDescent="0.25">
      <c r="A348" s="101"/>
      <c r="D348" s="139" t="s">
        <v>315</v>
      </c>
      <c r="E348" s="139">
        <v>1</v>
      </c>
      <c r="F348" s="139" t="s">
        <v>302</v>
      </c>
      <c r="G348" s="139">
        <v>668</v>
      </c>
      <c r="H348">
        <f>1/G348</f>
        <v>1.4970059880239522E-3</v>
      </c>
      <c r="I348" s="122">
        <f>(1-$D$113)*M290+($D$113*H348)</f>
        <v>4.7457739388479673E-3</v>
      </c>
      <c r="J348" s="122">
        <f>(1-$D$113)*M298+($D$113*H348)</f>
        <v>2.8372057727862254E-3</v>
      </c>
      <c r="K348" s="122">
        <f>(1-$D$113)*M306+($D$113*J348)</f>
        <v>9.1921936359285247E-3</v>
      </c>
      <c r="L348" s="122">
        <f>(1-$D$113)*M314+($D$113*K348)</f>
        <v>1.0307269409490071E-2</v>
      </c>
      <c r="M348" s="122">
        <f>(1-$D$113)*M322+($D$113*L348)</f>
        <v>7.4074107347745291E-3</v>
      </c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</row>
    <row r="349" spans="1:25" x14ac:dyDescent="0.25">
      <c r="A349" s="101"/>
      <c r="D349" s="139"/>
      <c r="E349" s="139">
        <v>4</v>
      </c>
      <c r="F349" s="139" t="s">
        <v>309</v>
      </c>
      <c r="G349" s="139">
        <v>668</v>
      </c>
      <c r="H349">
        <f>1/G349</f>
        <v>1.4970059880239522E-3</v>
      </c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</row>
    <row r="350" spans="1:25" x14ac:dyDescent="0.25">
      <c r="A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</row>
    <row r="351" spans="1:25" x14ac:dyDescent="0.25">
      <c r="A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</row>
    <row r="352" spans="1:25" x14ac:dyDescent="0.25">
      <c r="A352" s="101"/>
      <c r="E352" s="124" t="s">
        <v>342</v>
      </c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</row>
    <row r="353" spans="1:25" x14ac:dyDescent="0.25">
      <c r="A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</row>
    <row r="354" spans="1:25" x14ac:dyDescent="0.25">
      <c r="A354" s="101"/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</row>
    <row r="355" spans="1:25" x14ac:dyDescent="0.25">
      <c r="A355" s="101"/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</row>
    <row r="356" spans="1:25" x14ac:dyDescent="0.25">
      <c r="A356" s="101"/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</row>
    <row r="357" spans="1:25" x14ac:dyDescent="0.25">
      <c r="A357" s="101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</row>
    <row r="358" spans="1:25" x14ac:dyDescent="0.25">
      <c r="A358" s="101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</row>
    <row r="359" spans="1:25" x14ac:dyDescent="0.25">
      <c r="A359" s="101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</row>
    <row r="360" spans="1:25" x14ac:dyDescent="0.25">
      <c r="A360" s="101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</row>
    <row r="361" spans="1:25" x14ac:dyDescent="0.25">
      <c r="A361" s="101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</row>
    <row r="362" spans="1:25" x14ac:dyDescent="0.25">
      <c r="A362" s="101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</row>
    <row r="363" spans="1:25" x14ac:dyDescent="0.25">
      <c r="A363" s="101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</row>
    <row r="364" spans="1:25" x14ac:dyDescent="0.25">
      <c r="A364" s="101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</row>
    <row r="365" spans="1:25" x14ac:dyDescent="0.25">
      <c r="A365" s="101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</row>
    <row r="366" spans="1:25" x14ac:dyDescent="0.25">
      <c r="A366" s="101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</row>
    <row r="367" spans="1:25" x14ac:dyDescent="0.25">
      <c r="A367" s="101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</row>
    <row r="368" spans="1:25" x14ac:dyDescent="0.25">
      <c r="A368" s="101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</row>
    <row r="369" spans="1:25" x14ac:dyDescent="0.25">
      <c r="A369" s="101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</row>
    <row r="370" spans="1:25" x14ac:dyDescent="0.25">
      <c r="A370" s="101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</row>
    <row r="371" spans="1:25" x14ac:dyDescent="0.25">
      <c r="A371" s="101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</row>
    <row r="372" spans="1:25" x14ac:dyDescent="0.25">
      <c r="A372" s="101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</row>
    <row r="373" spans="1:25" x14ac:dyDescent="0.25">
      <c r="A373" s="101"/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</row>
    <row r="374" spans="1:25" x14ac:dyDescent="0.25">
      <c r="A374" s="101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101"/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</row>
    <row r="375" spans="1:25" x14ac:dyDescent="0.25">
      <c r="A375" s="101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101"/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</row>
    <row r="376" spans="1:25" x14ac:dyDescent="0.25">
      <c r="A376" s="101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</row>
    <row r="377" spans="1:25" x14ac:dyDescent="0.25">
      <c r="A377" s="101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</row>
    <row r="378" spans="1:25" x14ac:dyDescent="0.25">
      <c r="A378" s="101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</row>
    <row r="379" spans="1:25" x14ac:dyDescent="0.25">
      <c r="A379" s="101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</row>
    <row r="380" spans="1:25" x14ac:dyDescent="0.25">
      <c r="A380" s="101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</row>
    <row r="381" spans="1:25" x14ac:dyDescent="0.25">
      <c r="A381" s="101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  <c r="V381" s="101"/>
      <c r="W381" s="101"/>
      <c r="X381" s="101"/>
      <c r="Y381" s="101"/>
    </row>
    <row r="382" spans="1:25" x14ac:dyDescent="0.25">
      <c r="A382" s="101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101"/>
      <c r="Y382" s="101"/>
    </row>
    <row r="383" spans="1:25" x14ac:dyDescent="0.25">
      <c r="A383" s="101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  <c r="V383" s="101"/>
      <c r="W383" s="101"/>
      <c r="X383" s="101"/>
      <c r="Y383" s="101"/>
    </row>
    <row r="384" spans="1:25" x14ac:dyDescent="0.25">
      <c r="A384" s="101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  <c r="V384" s="101"/>
      <c r="W384" s="101"/>
      <c r="X384" s="101"/>
      <c r="Y384" s="101"/>
    </row>
    <row r="385" spans="1:25" x14ac:dyDescent="0.25">
      <c r="A385" s="101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  <c r="V385" s="101"/>
      <c r="W385" s="101"/>
      <c r="X385" s="101"/>
      <c r="Y385" s="101"/>
    </row>
    <row r="386" spans="1:25" x14ac:dyDescent="0.25">
      <c r="A386" s="101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</row>
    <row r="387" spans="1:25" x14ac:dyDescent="0.25">
      <c r="A387" s="101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</row>
    <row r="388" spans="1:25" x14ac:dyDescent="0.25">
      <c r="A388" s="101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101"/>
      <c r="Y388" s="101"/>
    </row>
    <row r="389" spans="1:25" x14ac:dyDescent="0.25">
      <c r="A389" s="101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  <c r="V389" s="101"/>
      <c r="W389" s="101"/>
      <c r="X389" s="101"/>
      <c r="Y389" s="101"/>
    </row>
    <row r="390" spans="1:25" x14ac:dyDescent="0.25">
      <c r="A390" s="101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  <c r="V390" s="101"/>
      <c r="W390" s="101"/>
      <c r="X390" s="101"/>
      <c r="Y390" s="101"/>
    </row>
    <row r="391" spans="1:25" x14ac:dyDescent="0.25">
      <c r="A391" s="101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  <c r="V391" s="101"/>
      <c r="W391" s="101"/>
      <c r="X391" s="101"/>
      <c r="Y391" s="101"/>
    </row>
    <row r="392" spans="1:25" x14ac:dyDescent="0.25">
      <c r="A392" s="101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  <c r="V392" s="101"/>
      <c r="W392" s="101"/>
      <c r="X392" s="101"/>
      <c r="Y392" s="101"/>
    </row>
    <row r="393" spans="1:25" x14ac:dyDescent="0.25">
      <c r="A393" s="101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101"/>
      <c r="Y393" s="101"/>
    </row>
    <row r="394" spans="1:25" x14ac:dyDescent="0.25">
      <c r="A394" s="101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  <c r="V394" s="101"/>
      <c r="W394" s="101"/>
      <c r="X394" s="101"/>
      <c r="Y394" s="101"/>
    </row>
    <row r="395" spans="1:25" x14ac:dyDescent="0.25">
      <c r="A395" s="101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  <c r="V395" s="101"/>
      <c r="W395" s="101"/>
      <c r="X395" s="101"/>
      <c r="Y395" s="101"/>
    </row>
    <row r="396" spans="1:25" x14ac:dyDescent="0.25">
      <c r="A396" s="101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  <c r="V396" s="101"/>
      <c r="W396" s="101"/>
      <c r="X396" s="101"/>
      <c r="Y396" s="101"/>
    </row>
    <row r="397" spans="1:25" x14ac:dyDescent="0.25">
      <c r="A397" s="101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  <c r="V397" s="101"/>
      <c r="W397" s="101"/>
      <c r="X397" s="101"/>
      <c r="Y397" s="101"/>
    </row>
    <row r="398" spans="1:25" x14ac:dyDescent="0.25">
      <c r="A398" s="101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  <c r="V398" s="101"/>
      <c r="W398" s="101"/>
      <c r="X398" s="101"/>
      <c r="Y398" s="101"/>
    </row>
    <row r="399" spans="1:25" x14ac:dyDescent="0.25">
      <c r="A399" s="101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  <c r="V399" s="101"/>
      <c r="W399" s="101"/>
      <c r="X399" s="101"/>
      <c r="Y399" s="101"/>
    </row>
    <row r="400" spans="1:25" x14ac:dyDescent="0.25">
      <c r="A400" s="101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  <c r="V400" s="101"/>
      <c r="W400" s="101"/>
      <c r="X400" s="101"/>
      <c r="Y400" s="101"/>
    </row>
    <row r="401" spans="1:25" x14ac:dyDescent="0.25">
      <c r="A401" s="101"/>
      <c r="B401" s="141"/>
      <c r="C401" s="141"/>
      <c r="D401" s="141"/>
      <c r="E401" s="141"/>
      <c r="F401" s="101"/>
      <c r="G401" s="101"/>
      <c r="H401" s="101"/>
      <c r="I401" s="101"/>
      <c r="J401" s="101"/>
      <c r="K401" s="101"/>
      <c r="L401" s="101"/>
      <c r="M401" s="101"/>
      <c r="N401" s="101"/>
      <c r="O401" s="101"/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</row>
    <row r="402" spans="1:25" x14ac:dyDescent="0.25">
      <c r="A402" s="101"/>
      <c r="B402" s="141"/>
      <c r="C402" s="141"/>
      <c r="D402" s="104"/>
      <c r="E402" s="104"/>
      <c r="F402" s="101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</row>
    <row r="403" spans="1:25" x14ac:dyDescent="0.25">
      <c r="A403" s="101"/>
      <c r="B403" s="141"/>
      <c r="C403" s="141"/>
      <c r="D403" s="104"/>
      <c r="E403" s="104"/>
      <c r="F403" s="101"/>
      <c r="G403" s="101"/>
      <c r="H403" s="101"/>
      <c r="I403" s="101"/>
      <c r="J403" s="101"/>
      <c r="K403" s="101"/>
      <c r="L403" s="101"/>
      <c r="M403" s="101"/>
      <c r="N403" s="101"/>
      <c r="O403" s="101"/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</row>
    <row r="404" spans="1:25" x14ac:dyDescent="0.25">
      <c r="A404" s="101"/>
      <c r="B404" s="104"/>
      <c r="C404" s="141"/>
      <c r="D404" s="104"/>
      <c r="E404" s="104"/>
      <c r="F404" s="101"/>
      <c r="G404" s="101"/>
      <c r="H404" s="101"/>
      <c r="I404" s="101"/>
      <c r="J404" s="101"/>
      <c r="K404" s="101"/>
      <c r="L404" s="101"/>
      <c r="M404" s="101"/>
      <c r="N404" s="101"/>
      <c r="O404" s="101"/>
      <c r="P404" s="101"/>
      <c r="Q404" s="101"/>
      <c r="R404" s="101"/>
      <c r="S404" s="101"/>
      <c r="T404" s="101"/>
      <c r="U404" s="101"/>
      <c r="V404" s="101"/>
      <c r="W404" s="101"/>
      <c r="X404" s="101"/>
      <c r="Y404" s="101"/>
    </row>
    <row r="405" spans="1:25" x14ac:dyDescent="0.25">
      <c r="A405" s="101"/>
      <c r="B405" s="104"/>
      <c r="C405" s="141"/>
      <c r="D405" s="104"/>
      <c r="E405" s="104"/>
      <c r="F405" s="101"/>
      <c r="G405" s="101"/>
      <c r="H405" s="101"/>
      <c r="I405" s="101"/>
      <c r="J405" s="101"/>
      <c r="K405" s="101"/>
      <c r="L405" s="101"/>
      <c r="M405" s="101"/>
      <c r="N405" s="101"/>
      <c r="O405" s="101"/>
      <c r="P405" s="101"/>
      <c r="Q405" s="101"/>
      <c r="R405" s="101"/>
      <c r="S405" s="101"/>
      <c r="T405" s="101"/>
      <c r="U405" s="101"/>
      <c r="V405" s="101"/>
      <c r="W405" s="101"/>
      <c r="X405" s="101"/>
      <c r="Y405" s="101"/>
    </row>
    <row r="406" spans="1:25" x14ac:dyDescent="0.25">
      <c r="A406" s="101"/>
      <c r="B406" s="104"/>
      <c r="C406" s="141"/>
      <c r="D406" s="104"/>
      <c r="E406" s="104"/>
      <c r="F406" s="101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  <c r="V406" s="101"/>
      <c r="W406" s="101"/>
      <c r="X406" s="101"/>
      <c r="Y406" s="101"/>
    </row>
    <row r="407" spans="1:25" x14ac:dyDescent="0.25">
      <c r="A407" s="101"/>
      <c r="B407" s="104"/>
      <c r="C407" s="141"/>
      <c r="D407" s="106"/>
      <c r="E407" s="104"/>
      <c r="F407" s="101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</row>
    <row r="408" spans="1:25" x14ac:dyDescent="0.25">
      <c r="A408" s="101"/>
      <c r="B408" s="104"/>
      <c r="C408" s="141"/>
      <c r="D408" s="106"/>
      <c r="E408" s="104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  <c r="V408" s="101"/>
      <c r="W408" s="101"/>
      <c r="X408" s="101"/>
      <c r="Y408" s="101"/>
    </row>
    <row r="409" spans="1:25" x14ac:dyDescent="0.25">
      <c r="A409" s="101"/>
      <c r="B409" s="104"/>
      <c r="C409" s="141"/>
      <c r="D409" s="106"/>
      <c r="E409" s="104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  <c r="V409" s="101"/>
      <c r="W409" s="101"/>
      <c r="X409" s="101"/>
      <c r="Y409" s="101"/>
    </row>
    <row r="410" spans="1:25" x14ac:dyDescent="0.25">
      <c r="A410" s="101"/>
      <c r="B410" s="104"/>
      <c r="C410" s="141"/>
      <c r="D410" s="106"/>
      <c r="E410" s="104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  <c r="V410" s="101"/>
      <c r="W410" s="101"/>
      <c r="X410" s="101"/>
      <c r="Y410" s="101"/>
    </row>
    <row r="411" spans="1:25" x14ac:dyDescent="0.25">
      <c r="A411" s="101"/>
      <c r="B411" s="104"/>
      <c r="C411" s="141"/>
      <c r="D411" s="106"/>
      <c r="E411" s="104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  <c r="V411" s="101"/>
      <c r="W411" s="101"/>
      <c r="X411" s="101"/>
      <c r="Y411" s="101"/>
    </row>
    <row r="412" spans="1:25" x14ac:dyDescent="0.25">
      <c r="A412" s="101"/>
      <c r="B412" s="104"/>
      <c r="C412" s="141"/>
      <c r="D412" s="106"/>
      <c r="E412" s="104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  <c r="V412" s="101"/>
      <c r="W412" s="101"/>
      <c r="X412" s="101"/>
      <c r="Y412" s="101"/>
    </row>
    <row r="413" spans="1:25" x14ac:dyDescent="0.25">
      <c r="A413" s="101"/>
      <c r="B413" s="141"/>
      <c r="C413" s="141"/>
      <c r="D413" s="106"/>
      <c r="E413" s="106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  <c r="V413" s="101"/>
      <c r="W413" s="101"/>
      <c r="X413" s="101"/>
      <c r="Y413" s="101"/>
    </row>
    <row r="414" spans="1:25" x14ac:dyDescent="0.25">
      <c r="A414" s="101"/>
      <c r="B414" s="141"/>
      <c r="C414" s="141"/>
      <c r="D414" s="106"/>
      <c r="E414" s="106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  <c r="V414" s="101"/>
      <c r="W414" s="101"/>
      <c r="X414" s="101"/>
      <c r="Y414" s="101"/>
    </row>
    <row r="415" spans="1:25" x14ac:dyDescent="0.25">
      <c r="A415" s="101"/>
      <c r="B415" s="104"/>
      <c r="C415" s="141"/>
      <c r="D415" s="104"/>
      <c r="E415" s="106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  <c r="V415" s="101"/>
      <c r="W415" s="101"/>
      <c r="X415" s="101"/>
      <c r="Y415" s="101"/>
    </row>
    <row r="416" spans="1:25" x14ac:dyDescent="0.25">
      <c r="A416" s="101"/>
      <c r="B416" s="104"/>
      <c r="C416" s="141"/>
      <c r="D416" s="104"/>
      <c r="E416" s="106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  <c r="V416" s="101"/>
      <c r="W416" s="101"/>
      <c r="X416" s="101"/>
      <c r="Y416" s="101"/>
    </row>
    <row r="417" spans="1:25" x14ac:dyDescent="0.25">
      <c r="A417" s="101"/>
      <c r="B417" s="104"/>
      <c r="C417" s="141"/>
      <c r="D417" s="104"/>
      <c r="E417" s="104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  <c r="V417" s="101"/>
      <c r="W417" s="101"/>
      <c r="X417" s="101"/>
      <c r="Y417" s="101"/>
    </row>
    <row r="418" spans="1:25" x14ac:dyDescent="0.25">
      <c r="A418" s="101"/>
      <c r="B418" s="104"/>
      <c r="C418" s="101"/>
      <c r="D418" s="104"/>
      <c r="E418" s="104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  <c r="V418" s="101"/>
      <c r="W418" s="101"/>
      <c r="X418" s="101"/>
      <c r="Y418" s="101"/>
    </row>
    <row r="419" spans="1:25" x14ac:dyDescent="0.25">
      <c r="A419" s="101"/>
      <c r="B419" s="104"/>
      <c r="C419" s="141"/>
      <c r="D419" s="104"/>
      <c r="E419" s="104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  <c r="V419" s="101"/>
      <c r="W419" s="101"/>
      <c r="X419" s="101"/>
      <c r="Y419" s="101"/>
    </row>
    <row r="420" spans="1:25" x14ac:dyDescent="0.25">
      <c r="A420" s="101"/>
      <c r="B420" s="104"/>
      <c r="C420" s="141"/>
      <c r="D420" s="104"/>
      <c r="E420" s="104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  <c r="V420" s="101"/>
      <c r="W420" s="101"/>
      <c r="X420" s="101"/>
      <c r="Y420" s="101"/>
    </row>
    <row r="421" spans="1:25" x14ac:dyDescent="0.25">
      <c r="A421" s="101"/>
      <c r="B421" s="104"/>
      <c r="C421" s="141"/>
      <c r="D421" s="104"/>
      <c r="E421" s="104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  <c r="V421" s="101"/>
      <c r="W421" s="101"/>
      <c r="X421" s="101"/>
      <c r="Y421" s="101"/>
    </row>
    <row r="422" spans="1:25" x14ac:dyDescent="0.25">
      <c r="A422" s="101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  <c r="V422" s="101"/>
      <c r="W422" s="101"/>
      <c r="X422" s="101"/>
      <c r="Y422" s="101"/>
    </row>
    <row r="423" spans="1:25" x14ac:dyDescent="0.25"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  <c r="V423" s="101"/>
      <c r="W423" s="101"/>
      <c r="X423" s="101"/>
    </row>
    <row r="424" spans="1:25" x14ac:dyDescent="0.25"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  <c r="V424" s="101"/>
      <c r="W424" s="101"/>
      <c r="X424" s="101"/>
    </row>
    <row r="425" spans="1:25" ht="21" x14ac:dyDescent="0.35">
      <c r="B425" s="101"/>
      <c r="C425" s="159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  <c r="V425" s="101"/>
      <c r="W425" s="101"/>
      <c r="X425" s="101"/>
    </row>
    <row r="426" spans="1:25" x14ac:dyDescent="0.25"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  <c r="V426" s="101"/>
      <c r="W426" s="101"/>
      <c r="X426" s="101"/>
    </row>
    <row r="427" spans="1:25" x14ac:dyDescent="0.25"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</row>
    <row r="428" spans="1:25" x14ac:dyDescent="0.25">
      <c r="B428" s="101"/>
      <c r="C428" s="101"/>
      <c r="D428" s="141"/>
      <c r="E428" s="101"/>
      <c r="F428" s="101"/>
      <c r="G428" s="101"/>
      <c r="H428" s="101"/>
      <c r="I428" s="14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  <c r="V428" s="101"/>
      <c r="W428" s="101"/>
      <c r="X428" s="101"/>
    </row>
    <row r="429" spans="1:25" x14ac:dyDescent="0.25">
      <c r="B429" s="101"/>
      <c r="C429" s="101"/>
      <c r="D429" s="141"/>
      <c r="E429" s="101"/>
      <c r="F429" s="101"/>
      <c r="G429" s="101"/>
      <c r="H429" s="101"/>
      <c r="I429" s="14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  <c r="V429" s="101"/>
      <c r="W429" s="101"/>
      <c r="X429" s="101"/>
    </row>
    <row r="430" spans="1:25" x14ac:dyDescent="0.25">
      <c r="B430" s="101"/>
      <c r="C430" s="101"/>
      <c r="D430" s="141"/>
      <c r="E430" s="101"/>
      <c r="F430" s="101"/>
      <c r="G430" s="101"/>
      <c r="H430" s="101"/>
      <c r="I430" s="14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  <c r="V430" s="101"/>
      <c r="W430" s="101"/>
      <c r="X430" s="101"/>
    </row>
    <row r="431" spans="1:25" x14ac:dyDescent="0.25">
      <c r="B431" s="101"/>
      <c r="C431" s="101"/>
      <c r="D431" s="141"/>
      <c r="E431" s="101"/>
      <c r="F431" s="101"/>
      <c r="G431" s="101"/>
      <c r="H431" s="101"/>
      <c r="I431" s="14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  <c r="V431" s="101"/>
      <c r="W431" s="101"/>
      <c r="X431" s="101"/>
    </row>
    <row r="432" spans="1:25" x14ac:dyDescent="0.25">
      <c r="B432" s="101"/>
      <c r="C432" s="101"/>
      <c r="D432" s="141"/>
      <c r="E432" s="101"/>
      <c r="F432" s="101"/>
      <c r="G432" s="101"/>
      <c r="H432" s="101"/>
      <c r="I432" s="14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  <c r="V432" s="101"/>
      <c r="W432" s="101"/>
      <c r="X432" s="101"/>
    </row>
    <row r="433" spans="2:24" x14ac:dyDescent="0.25"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  <c r="V433" s="101"/>
      <c r="W433" s="101"/>
      <c r="X433" s="101"/>
    </row>
    <row r="434" spans="2:24" x14ac:dyDescent="0.25"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  <c r="V434" s="101"/>
      <c r="W434" s="101"/>
      <c r="X434" s="101"/>
    </row>
    <row r="435" spans="2:24" x14ac:dyDescent="0.25"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  <c r="V435" s="101"/>
      <c r="W435" s="101"/>
      <c r="X435" s="101"/>
    </row>
    <row r="436" spans="2:24" x14ac:dyDescent="0.25"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  <c r="V436" s="101"/>
      <c r="W436" s="101"/>
      <c r="X436" s="101"/>
    </row>
    <row r="437" spans="2:24" x14ac:dyDescent="0.25"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101"/>
      <c r="P437" s="101"/>
      <c r="Q437" s="101"/>
      <c r="R437" s="101"/>
      <c r="S437" s="101"/>
      <c r="T437" s="101"/>
      <c r="U437" s="101"/>
      <c r="V437" s="101"/>
      <c r="W437" s="101"/>
      <c r="X437" s="101"/>
    </row>
    <row r="438" spans="2:24" x14ac:dyDescent="0.25"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101"/>
      <c r="P438" s="101"/>
      <c r="Q438" s="101"/>
      <c r="R438" s="101"/>
      <c r="S438" s="101"/>
      <c r="T438" s="101"/>
      <c r="U438" s="101"/>
      <c r="V438" s="101"/>
      <c r="W438" s="101"/>
      <c r="X438" s="101"/>
    </row>
    <row r="439" spans="2:24" x14ac:dyDescent="0.25"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101"/>
      <c r="P439" s="101"/>
      <c r="Q439" s="101"/>
      <c r="R439" s="101"/>
      <c r="S439" s="101"/>
      <c r="T439" s="101"/>
      <c r="U439" s="101"/>
      <c r="V439" s="101"/>
      <c r="W439" s="101"/>
      <c r="X439" s="101"/>
    </row>
    <row r="440" spans="2:24" x14ac:dyDescent="0.25">
      <c r="B440" s="101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  <c r="M440" s="101"/>
      <c r="N440" s="101"/>
      <c r="O440" s="101"/>
      <c r="P440" s="101"/>
      <c r="Q440" s="101"/>
      <c r="R440" s="101"/>
      <c r="S440" s="101"/>
      <c r="T440" s="101"/>
      <c r="U440" s="101"/>
      <c r="V440" s="101"/>
      <c r="W440" s="101"/>
      <c r="X440" s="101"/>
    </row>
    <row r="441" spans="2:24" x14ac:dyDescent="0.25">
      <c r="B441" s="101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  <c r="M441" s="101"/>
      <c r="N441" s="101"/>
      <c r="O441" s="101"/>
      <c r="P441" s="101"/>
      <c r="Q441" s="101"/>
      <c r="R441" s="101"/>
      <c r="S441" s="101"/>
      <c r="T441" s="101"/>
      <c r="U441" s="101"/>
      <c r="V441" s="101"/>
      <c r="W441" s="101"/>
      <c r="X441" s="101"/>
    </row>
    <row r="442" spans="2:24" x14ac:dyDescent="0.25">
      <c r="B442" s="101"/>
      <c r="C442" s="101"/>
      <c r="D442" s="101"/>
      <c r="E442" s="101"/>
      <c r="F442" s="101"/>
      <c r="G442" s="101"/>
      <c r="H442" s="101"/>
      <c r="I442" s="101"/>
      <c r="J442" s="101"/>
      <c r="K442" s="101"/>
      <c r="L442" s="101"/>
      <c r="M442" s="101"/>
      <c r="N442" s="101"/>
      <c r="O442" s="101"/>
      <c r="P442" s="101"/>
      <c r="Q442" s="101"/>
      <c r="R442" s="101"/>
      <c r="S442" s="101"/>
      <c r="T442" s="101"/>
      <c r="U442" s="101"/>
      <c r="V442" s="101"/>
      <c r="W442" s="101"/>
      <c r="X442" s="101"/>
    </row>
    <row r="443" spans="2:24" x14ac:dyDescent="0.25">
      <c r="B443" s="101"/>
      <c r="C443" s="101"/>
      <c r="D443" s="101"/>
      <c r="E443" s="101"/>
      <c r="F443" s="101"/>
      <c r="G443" s="101"/>
      <c r="H443" s="101"/>
      <c r="I443" s="101"/>
      <c r="J443" s="101"/>
      <c r="K443" s="101"/>
      <c r="L443" s="101"/>
      <c r="M443" s="101"/>
      <c r="N443" s="101"/>
      <c r="O443" s="101"/>
      <c r="P443" s="101"/>
      <c r="Q443" s="101"/>
      <c r="R443" s="101"/>
      <c r="S443" s="101"/>
      <c r="T443" s="101"/>
      <c r="U443" s="101"/>
      <c r="V443" s="101"/>
      <c r="W443" s="101"/>
      <c r="X443" s="101"/>
    </row>
    <row r="444" spans="2:24" x14ac:dyDescent="0.25">
      <c r="B444" s="101"/>
      <c r="C444" s="101"/>
      <c r="D444" s="101"/>
      <c r="E444" s="101"/>
      <c r="F444" s="101"/>
      <c r="G444" s="101"/>
      <c r="H444" s="101"/>
      <c r="I444" s="101"/>
      <c r="J444" s="101"/>
      <c r="K444" s="101"/>
      <c r="L444" s="101"/>
      <c r="M444" s="101"/>
      <c r="N444" s="101"/>
      <c r="O444" s="101"/>
      <c r="P444" s="101"/>
      <c r="Q444" s="101"/>
      <c r="R444" s="101"/>
      <c r="S444" s="101"/>
      <c r="T444" s="101"/>
      <c r="U444" s="101"/>
      <c r="V444" s="101"/>
      <c r="W444" s="101"/>
      <c r="X444" s="101"/>
    </row>
    <row r="445" spans="2:24" x14ac:dyDescent="0.25">
      <c r="B445" s="101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  <c r="M445" s="101"/>
      <c r="N445" s="101"/>
      <c r="O445" s="101"/>
      <c r="P445" s="101"/>
      <c r="Q445" s="101"/>
      <c r="R445" s="101"/>
      <c r="S445" s="101"/>
      <c r="T445" s="101"/>
      <c r="U445" s="101"/>
      <c r="V445" s="101"/>
      <c r="W445" s="101"/>
      <c r="X445" s="101"/>
    </row>
    <row r="446" spans="2:24" x14ac:dyDescent="0.25">
      <c r="B446" s="101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  <c r="M446" s="101"/>
      <c r="N446" s="101"/>
      <c r="O446" s="101"/>
      <c r="P446" s="101"/>
      <c r="Q446" s="101"/>
      <c r="R446" s="101"/>
      <c r="S446" s="101"/>
      <c r="T446" s="101"/>
      <c r="U446" s="101"/>
      <c r="V446" s="101"/>
      <c r="W446" s="101"/>
      <c r="X446" s="101"/>
    </row>
    <row r="447" spans="2:24" x14ac:dyDescent="0.25">
      <c r="B447" s="101"/>
      <c r="C447" s="101"/>
      <c r="D447" s="101"/>
      <c r="E447" s="101"/>
      <c r="F447" s="101"/>
      <c r="G447" s="101"/>
      <c r="H447" s="101"/>
      <c r="I447" s="101"/>
      <c r="J447" s="101"/>
      <c r="K447" s="101"/>
      <c r="L447" s="101"/>
      <c r="M447" s="101"/>
      <c r="N447" s="101"/>
      <c r="O447" s="101"/>
      <c r="P447" s="101"/>
      <c r="Q447" s="101"/>
      <c r="R447" s="101"/>
      <c r="S447" s="101"/>
      <c r="T447" s="101"/>
      <c r="U447" s="101"/>
      <c r="V447" s="101"/>
      <c r="W447" s="101"/>
      <c r="X447" s="101"/>
    </row>
    <row r="448" spans="2:24" x14ac:dyDescent="0.25">
      <c r="B448" s="101"/>
      <c r="C448" s="101"/>
      <c r="D448" s="101"/>
      <c r="E448" s="101"/>
      <c r="F448" s="101"/>
      <c r="G448" s="101"/>
      <c r="H448" s="101"/>
      <c r="I448" s="101"/>
      <c r="J448" s="101"/>
      <c r="K448" s="101"/>
      <c r="L448" s="101"/>
      <c r="M448" s="101"/>
      <c r="N448" s="101"/>
      <c r="O448" s="101"/>
      <c r="P448" s="101"/>
      <c r="Q448" s="101"/>
      <c r="R448" s="101"/>
      <c r="S448" s="101"/>
      <c r="T448" s="101"/>
      <c r="U448" s="101"/>
      <c r="V448" s="101"/>
      <c r="W448" s="101"/>
      <c r="X448" s="101"/>
    </row>
    <row r="449" spans="2:24" x14ac:dyDescent="0.25">
      <c r="B449" s="101"/>
      <c r="C449" s="101"/>
      <c r="D449" s="101"/>
      <c r="E449" s="101"/>
      <c r="F449" s="101"/>
      <c r="G449" s="101"/>
      <c r="H449" s="101"/>
      <c r="I449" s="101"/>
      <c r="J449" s="101"/>
      <c r="K449" s="101"/>
      <c r="L449" s="101"/>
      <c r="M449" s="101"/>
      <c r="N449" s="101"/>
      <c r="O449" s="101"/>
      <c r="P449" s="101"/>
      <c r="Q449" s="101"/>
      <c r="R449" s="101"/>
      <c r="S449" s="101"/>
      <c r="T449" s="101"/>
      <c r="U449" s="101"/>
      <c r="V449" s="101"/>
      <c r="W449" s="101"/>
      <c r="X449" s="101"/>
    </row>
    <row r="450" spans="2:24" x14ac:dyDescent="0.25">
      <c r="B450" s="101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  <c r="M450" s="101"/>
      <c r="N450" s="101"/>
      <c r="O450" s="101"/>
      <c r="P450" s="101"/>
      <c r="Q450" s="101"/>
      <c r="R450" s="101"/>
      <c r="S450" s="101"/>
      <c r="T450" s="101"/>
      <c r="U450" s="101"/>
      <c r="V450" s="101"/>
      <c r="W450" s="101"/>
      <c r="X450" s="101"/>
    </row>
    <row r="451" spans="2:24" x14ac:dyDescent="0.25">
      <c r="B451" s="101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  <c r="M451" s="101"/>
      <c r="N451" s="101"/>
      <c r="O451" s="101"/>
      <c r="P451" s="101"/>
      <c r="Q451" s="101"/>
      <c r="R451" s="101"/>
      <c r="S451" s="101"/>
      <c r="T451" s="101"/>
      <c r="U451" s="101"/>
      <c r="V451" s="101"/>
      <c r="W451" s="101"/>
      <c r="X451" s="101"/>
    </row>
    <row r="452" spans="2:24" x14ac:dyDescent="0.2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</row>
    <row r="453" spans="2:24" x14ac:dyDescent="0.25">
      <c r="B453" s="101"/>
      <c r="C453" s="101"/>
      <c r="D453" s="101"/>
      <c r="E453" s="101"/>
      <c r="F453" s="101"/>
      <c r="G453" s="101"/>
      <c r="H453" s="101"/>
      <c r="I453" s="101"/>
      <c r="J453" s="101"/>
      <c r="K453" s="101"/>
      <c r="L453" s="101"/>
      <c r="M453" s="101"/>
      <c r="N453" s="101"/>
      <c r="O453" s="101"/>
      <c r="P453" s="101"/>
      <c r="Q453" s="101"/>
      <c r="R453" s="101"/>
      <c r="S453" s="101"/>
      <c r="T453" s="101"/>
      <c r="U453" s="101"/>
      <c r="V453" s="101"/>
      <c r="W453" s="101"/>
      <c r="X453" s="101"/>
    </row>
    <row r="454" spans="2:24" x14ac:dyDescent="0.25">
      <c r="B454" s="101"/>
      <c r="C454" s="101"/>
      <c r="D454" s="101"/>
      <c r="E454" s="101"/>
      <c r="F454" s="101"/>
      <c r="G454" s="101"/>
      <c r="H454" s="101"/>
      <c r="I454" s="101"/>
      <c r="J454" s="101"/>
      <c r="K454" s="101"/>
      <c r="L454" s="101"/>
      <c r="M454" s="101"/>
      <c r="N454" s="101"/>
      <c r="O454" s="101"/>
      <c r="P454" s="101"/>
      <c r="Q454" s="101"/>
      <c r="R454" s="101"/>
      <c r="S454" s="101"/>
      <c r="T454" s="101"/>
      <c r="U454" s="101"/>
      <c r="V454" s="101"/>
      <c r="W454" s="101"/>
      <c r="X454" s="101"/>
    </row>
    <row r="455" spans="2:24" x14ac:dyDescent="0.25">
      <c r="B455" s="101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  <c r="M455" s="101"/>
      <c r="N455" s="101"/>
      <c r="O455" s="101"/>
      <c r="P455" s="101"/>
      <c r="Q455" s="101"/>
      <c r="R455" s="101"/>
      <c r="S455" s="101"/>
      <c r="T455" s="101"/>
      <c r="U455" s="101"/>
      <c r="V455" s="101"/>
      <c r="W455" s="101"/>
      <c r="X455" s="101"/>
    </row>
    <row r="456" spans="2:24" x14ac:dyDescent="0.25">
      <c r="B456" s="101"/>
      <c r="C456" s="101"/>
      <c r="D456" s="101"/>
      <c r="E456" s="101"/>
      <c r="F456" s="101"/>
      <c r="G456" s="101"/>
      <c r="H456" s="101"/>
      <c r="I456" s="101"/>
      <c r="J456" s="101"/>
      <c r="K456" s="101"/>
      <c r="L456" s="101"/>
      <c r="M456" s="101"/>
      <c r="N456" s="101"/>
      <c r="O456" s="101"/>
      <c r="P456" s="101"/>
      <c r="Q456" s="101"/>
      <c r="R456" s="101"/>
      <c r="S456" s="101"/>
      <c r="T456" s="101"/>
      <c r="U456" s="101"/>
      <c r="V456" s="101"/>
      <c r="W456" s="101"/>
      <c r="X456" s="101"/>
    </row>
    <row r="457" spans="2:24" x14ac:dyDescent="0.25">
      <c r="B457" s="101"/>
      <c r="C457" s="101"/>
      <c r="D457" s="101"/>
      <c r="E457" s="101"/>
      <c r="F457" s="101"/>
      <c r="G457" s="101"/>
      <c r="H457" s="101"/>
      <c r="I457" s="101"/>
      <c r="J457" s="101"/>
      <c r="K457" s="101"/>
      <c r="L457" s="101"/>
      <c r="M457" s="101"/>
      <c r="N457" s="101"/>
      <c r="O457" s="101"/>
      <c r="P457" s="101"/>
      <c r="Q457" s="101"/>
      <c r="R457" s="101"/>
      <c r="S457" s="101"/>
      <c r="T457" s="101"/>
      <c r="U457" s="101"/>
      <c r="V457" s="101"/>
      <c r="W457" s="101"/>
      <c r="X457" s="101"/>
    </row>
    <row r="458" spans="2:24" x14ac:dyDescent="0.25">
      <c r="B458" s="101"/>
      <c r="C458" s="101"/>
      <c r="D458" s="101"/>
      <c r="E458" s="101"/>
      <c r="F458" s="101"/>
      <c r="G458" s="101"/>
      <c r="H458" s="101"/>
      <c r="I458" s="101"/>
      <c r="J458" s="101"/>
      <c r="K458" s="101"/>
      <c r="L458" s="101"/>
      <c r="M458" s="101"/>
      <c r="N458" s="101"/>
      <c r="O458" s="101"/>
      <c r="P458" s="101"/>
      <c r="Q458" s="101"/>
      <c r="R458" s="101"/>
      <c r="S458" s="101"/>
      <c r="T458" s="101"/>
      <c r="U458" s="101"/>
      <c r="V458" s="101"/>
      <c r="W458" s="101"/>
      <c r="X458" s="101"/>
    </row>
    <row r="459" spans="2:24" x14ac:dyDescent="0.25">
      <c r="B459" s="101"/>
      <c r="C459" s="101"/>
      <c r="D459" s="101"/>
      <c r="E459" s="101"/>
      <c r="F459" s="101"/>
      <c r="G459" s="101"/>
      <c r="H459" s="101"/>
      <c r="I459" s="101"/>
      <c r="J459" s="101"/>
      <c r="K459" s="101"/>
      <c r="L459" s="101"/>
      <c r="M459" s="101"/>
      <c r="N459" s="101"/>
      <c r="O459" s="101"/>
      <c r="P459" s="101"/>
      <c r="Q459" s="101"/>
      <c r="R459" s="101"/>
      <c r="S459" s="101"/>
      <c r="T459" s="101"/>
      <c r="U459" s="101"/>
      <c r="V459" s="101"/>
      <c r="W459" s="101"/>
      <c r="X459" s="101"/>
    </row>
    <row r="460" spans="2:24" x14ac:dyDescent="0.25">
      <c r="B460" s="101"/>
      <c r="C460" s="101"/>
      <c r="D460" s="101"/>
      <c r="E460" s="101"/>
      <c r="F460" s="101"/>
      <c r="G460" s="101"/>
      <c r="H460" s="101"/>
      <c r="I460" s="101"/>
      <c r="J460" s="101"/>
      <c r="K460" s="101"/>
      <c r="L460" s="101"/>
      <c r="M460" s="101"/>
      <c r="N460" s="101"/>
      <c r="O460" s="101"/>
      <c r="P460" s="101"/>
      <c r="Q460" s="101"/>
      <c r="R460" s="101"/>
      <c r="S460" s="101"/>
      <c r="T460" s="101"/>
      <c r="U460" s="101"/>
      <c r="V460" s="101"/>
      <c r="W460" s="101"/>
      <c r="X460" s="101"/>
    </row>
    <row r="461" spans="2:24" x14ac:dyDescent="0.25">
      <c r="B461" s="101"/>
      <c r="C461" s="101"/>
      <c r="D461" s="101"/>
      <c r="E461" s="101"/>
      <c r="F461" s="101"/>
      <c r="G461" s="101"/>
      <c r="H461" s="101"/>
      <c r="I461" s="101"/>
      <c r="J461" s="101"/>
      <c r="K461" s="101"/>
      <c r="L461" s="101"/>
      <c r="M461" s="101"/>
      <c r="N461" s="101"/>
      <c r="O461" s="101"/>
      <c r="P461" s="101"/>
      <c r="Q461" s="101"/>
      <c r="R461" s="101"/>
      <c r="S461" s="101"/>
      <c r="T461" s="101"/>
      <c r="U461" s="101"/>
      <c r="V461" s="101"/>
      <c r="W461" s="101"/>
      <c r="X461" s="101"/>
    </row>
    <row r="462" spans="2:24" x14ac:dyDescent="0.25">
      <c r="B462" s="101"/>
      <c r="C462" s="101"/>
      <c r="D462" s="101"/>
      <c r="E462" s="101"/>
      <c r="F462" s="101"/>
      <c r="G462" s="101"/>
      <c r="H462" s="101"/>
      <c r="I462" s="101"/>
      <c r="J462" s="101"/>
      <c r="K462" s="101"/>
      <c r="L462" s="101"/>
      <c r="M462" s="101"/>
      <c r="N462" s="101"/>
      <c r="O462" s="101"/>
      <c r="P462" s="101"/>
      <c r="Q462" s="101"/>
      <c r="R462" s="101"/>
      <c r="S462" s="101"/>
      <c r="T462" s="101"/>
      <c r="U462" s="101"/>
      <c r="V462" s="101"/>
      <c r="W462" s="101"/>
      <c r="X462" s="101"/>
    </row>
    <row r="463" spans="2:24" x14ac:dyDescent="0.25">
      <c r="B463" s="101"/>
      <c r="C463" s="101"/>
      <c r="D463" s="101"/>
      <c r="E463" s="101"/>
      <c r="F463" s="101"/>
      <c r="G463" s="101"/>
      <c r="H463" s="101"/>
      <c r="I463" s="101"/>
      <c r="J463" s="101"/>
      <c r="K463" s="101"/>
      <c r="L463" s="101"/>
      <c r="M463" s="101"/>
      <c r="N463" s="101"/>
      <c r="O463" s="101"/>
      <c r="P463" s="101"/>
      <c r="Q463" s="101"/>
      <c r="R463" s="101"/>
      <c r="S463" s="101"/>
      <c r="T463" s="101"/>
      <c r="U463" s="101"/>
      <c r="V463" s="101"/>
      <c r="W463" s="101"/>
      <c r="X463" s="101"/>
    </row>
    <row r="464" spans="2:24" x14ac:dyDescent="0.25">
      <c r="B464" s="101"/>
      <c r="C464" s="101"/>
      <c r="D464" s="101"/>
      <c r="E464" s="101"/>
      <c r="F464" s="101"/>
      <c r="G464" s="101"/>
      <c r="H464" s="101"/>
      <c r="I464" s="101"/>
      <c r="J464" s="101"/>
      <c r="K464" s="101"/>
      <c r="L464" s="101"/>
      <c r="M464" s="101"/>
      <c r="N464" s="101"/>
      <c r="O464" s="101"/>
      <c r="P464" s="101"/>
      <c r="Q464" s="101"/>
      <c r="R464" s="101"/>
      <c r="S464" s="101"/>
      <c r="T464" s="101"/>
      <c r="U464" s="101"/>
      <c r="V464" s="101"/>
      <c r="W464" s="101"/>
      <c r="X464" s="101"/>
    </row>
    <row r="465" spans="2:24" x14ac:dyDescent="0.25">
      <c r="B465" s="101"/>
      <c r="C465" s="101"/>
      <c r="D465" s="101"/>
      <c r="E465" s="101"/>
      <c r="F465" s="101"/>
      <c r="G465" s="101"/>
      <c r="H465" s="101"/>
      <c r="I465" s="101"/>
      <c r="J465" s="101"/>
      <c r="K465" s="101"/>
      <c r="L465" s="101"/>
      <c r="M465" s="101"/>
      <c r="N465" s="101"/>
      <c r="O465" s="101"/>
      <c r="P465" s="101"/>
      <c r="Q465" s="101"/>
      <c r="R465" s="101"/>
      <c r="S465" s="101"/>
      <c r="T465" s="101"/>
      <c r="U465" s="101"/>
      <c r="V465" s="101"/>
      <c r="W465" s="101"/>
      <c r="X465" s="101"/>
    </row>
    <row r="466" spans="2:24" x14ac:dyDescent="0.25">
      <c r="B466" s="101"/>
      <c r="C466" s="101"/>
      <c r="D466" s="101"/>
      <c r="E466" s="101"/>
      <c r="F466" s="101"/>
      <c r="G466" s="101"/>
      <c r="H466" s="101"/>
      <c r="I466" s="101"/>
      <c r="J466" s="101"/>
      <c r="K466" s="101"/>
      <c r="L466" s="101"/>
      <c r="M466" s="101"/>
      <c r="N466" s="101"/>
      <c r="O466" s="101"/>
      <c r="P466" s="101"/>
      <c r="Q466" s="101"/>
      <c r="R466" s="101"/>
      <c r="S466" s="101"/>
      <c r="T466" s="101"/>
      <c r="U466" s="101"/>
      <c r="V466" s="101"/>
      <c r="W466" s="101"/>
      <c r="X466" s="101"/>
    </row>
    <row r="467" spans="2:24" x14ac:dyDescent="0.25">
      <c r="B467" s="101"/>
      <c r="C467" s="101"/>
      <c r="D467" s="101"/>
      <c r="E467" s="101"/>
      <c r="F467" s="101"/>
      <c r="G467" s="101"/>
      <c r="H467" s="101"/>
      <c r="I467" s="101"/>
      <c r="J467" s="101"/>
      <c r="K467" s="101"/>
      <c r="L467" s="101"/>
      <c r="M467" s="101"/>
      <c r="N467" s="101"/>
      <c r="O467" s="101"/>
      <c r="P467" s="101"/>
      <c r="Q467" s="101"/>
      <c r="R467" s="101"/>
      <c r="S467" s="101"/>
      <c r="T467" s="101"/>
      <c r="U467" s="101"/>
      <c r="V467" s="101"/>
      <c r="W467" s="101"/>
      <c r="X467" s="101"/>
    </row>
    <row r="468" spans="2:24" x14ac:dyDescent="0.25">
      <c r="B468" s="101"/>
      <c r="C468" s="101"/>
      <c r="D468" s="101"/>
      <c r="E468" s="101"/>
      <c r="F468" s="101"/>
      <c r="G468" s="101"/>
      <c r="H468" s="101"/>
      <c r="I468" s="101"/>
      <c r="J468" s="101"/>
      <c r="K468" s="101"/>
      <c r="L468" s="101"/>
      <c r="M468" s="101"/>
      <c r="N468" s="101"/>
      <c r="O468" s="101"/>
      <c r="P468" s="101"/>
      <c r="Q468" s="101"/>
      <c r="R468" s="101"/>
      <c r="S468" s="101"/>
      <c r="T468" s="101"/>
      <c r="U468" s="101"/>
      <c r="V468" s="101"/>
      <c r="W468" s="101"/>
      <c r="X468" s="101"/>
    </row>
    <row r="469" spans="2:24" x14ac:dyDescent="0.25">
      <c r="B469" s="101"/>
      <c r="C469" s="101"/>
      <c r="D469" s="101"/>
      <c r="E469" s="101"/>
      <c r="F469" s="101"/>
      <c r="G469" s="101"/>
      <c r="H469" s="101"/>
      <c r="I469" s="101"/>
      <c r="J469" s="101"/>
      <c r="K469" s="101"/>
      <c r="L469" s="101"/>
      <c r="M469" s="101"/>
      <c r="N469" s="101"/>
      <c r="O469" s="101"/>
      <c r="P469" s="101"/>
      <c r="Q469" s="101"/>
      <c r="R469" s="101"/>
      <c r="S469" s="101"/>
      <c r="T469" s="101"/>
      <c r="U469" s="101"/>
      <c r="V469" s="101"/>
      <c r="W469" s="101"/>
      <c r="X469" s="101"/>
    </row>
    <row r="470" spans="2:24" x14ac:dyDescent="0.25">
      <c r="B470" s="101"/>
      <c r="C470" s="101"/>
      <c r="D470" s="101"/>
      <c r="E470" s="101"/>
      <c r="F470" s="101"/>
      <c r="G470" s="101"/>
      <c r="H470" s="101"/>
      <c r="I470" s="101"/>
      <c r="J470" s="101"/>
      <c r="K470" s="101"/>
      <c r="L470" s="101"/>
      <c r="M470" s="101"/>
      <c r="N470" s="101"/>
      <c r="O470" s="101"/>
      <c r="P470" s="101"/>
      <c r="Q470" s="101"/>
      <c r="R470" s="101"/>
      <c r="S470" s="101"/>
      <c r="T470" s="101"/>
      <c r="U470" s="101"/>
      <c r="V470" s="101"/>
      <c r="W470" s="101"/>
      <c r="X470" s="101"/>
    </row>
    <row r="471" spans="2:24" x14ac:dyDescent="0.25">
      <c r="B471" s="101"/>
      <c r="C471" s="101"/>
      <c r="D471" s="101"/>
      <c r="E471" s="101"/>
      <c r="F471" s="101"/>
      <c r="G471" s="101"/>
      <c r="H471" s="101"/>
      <c r="I471" s="101"/>
      <c r="J471" s="101"/>
      <c r="K471" s="101"/>
      <c r="L471" s="101"/>
      <c r="M471" s="101"/>
      <c r="N471" s="101"/>
      <c r="O471" s="101"/>
      <c r="P471" s="101"/>
      <c r="Q471" s="101"/>
      <c r="R471" s="101"/>
      <c r="S471" s="101"/>
      <c r="T471" s="101"/>
      <c r="U471" s="101"/>
      <c r="V471" s="101"/>
      <c r="W471" s="101"/>
      <c r="X471" s="101"/>
    </row>
    <row r="472" spans="2:24" x14ac:dyDescent="0.25">
      <c r="B472" s="101"/>
      <c r="C472" s="101"/>
      <c r="D472" s="101"/>
      <c r="E472" s="101"/>
      <c r="F472" s="101"/>
      <c r="G472" s="101"/>
      <c r="H472" s="101"/>
      <c r="I472" s="101"/>
      <c r="J472" s="101"/>
      <c r="K472" s="101"/>
      <c r="L472" s="101"/>
      <c r="M472" s="101"/>
      <c r="N472" s="101"/>
      <c r="O472" s="101"/>
      <c r="P472" s="101"/>
      <c r="Q472" s="101"/>
      <c r="R472" s="101"/>
      <c r="S472" s="101"/>
      <c r="T472" s="101"/>
      <c r="U472" s="101"/>
      <c r="V472" s="101"/>
      <c r="W472" s="101"/>
      <c r="X472" s="101"/>
    </row>
    <row r="473" spans="2:24" x14ac:dyDescent="0.25">
      <c r="B473" s="101"/>
      <c r="C473" s="101"/>
      <c r="D473" s="101"/>
      <c r="E473" s="101"/>
      <c r="F473" s="101"/>
      <c r="G473" s="101"/>
      <c r="H473" s="101"/>
      <c r="I473" s="101"/>
      <c r="J473" s="101"/>
      <c r="K473" s="101"/>
      <c r="L473" s="101"/>
      <c r="M473" s="101"/>
      <c r="N473" s="101"/>
      <c r="O473" s="101"/>
      <c r="P473" s="101"/>
      <c r="Q473" s="101"/>
      <c r="R473" s="101"/>
      <c r="S473" s="101"/>
      <c r="T473" s="101"/>
      <c r="U473" s="101"/>
      <c r="V473" s="101"/>
      <c r="W473" s="101"/>
      <c r="X473" s="101"/>
    </row>
    <row r="474" spans="2:24" x14ac:dyDescent="0.25">
      <c r="B474" s="101"/>
      <c r="C474" s="101"/>
      <c r="D474" s="101"/>
      <c r="E474" s="101"/>
      <c r="F474" s="101"/>
      <c r="G474" s="101"/>
      <c r="H474" s="101"/>
      <c r="I474" s="101"/>
      <c r="J474" s="101"/>
      <c r="K474" s="101"/>
      <c r="L474" s="101"/>
      <c r="M474" s="101"/>
      <c r="N474" s="101"/>
      <c r="O474" s="101"/>
      <c r="P474" s="101"/>
      <c r="Q474" s="101"/>
      <c r="R474" s="101"/>
      <c r="S474" s="101"/>
      <c r="T474" s="101"/>
      <c r="U474" s="101"/>
      <c r="V474" s="101"/>
      <c r="W474" s="101"/>
      <c r="X474" s="101"/>
    </row>
    <row r="475" spans="2:24" x14ac:dyDescent="0.25">
      <c r="B475" s="101"/>
      <c r="C475" s="101"/>
      <c r="D475" s="101"/>
      <c r="E475" s="101"/>
      <c r="F475" s="101"/>
      <c r="G475" s="101"/>
      <c r="H475" s="101"/>
      <c r="I475" s="101"/>
      <c r="J475" s="101"/>
      <c r="K475" s="101"/>
      <c r="L475" s="101"/>
      <c r="M475" s="101"/>
      <c r="N475" s="101"/>
      <c r="O475" s="101"/>
      <c r="P475" s="101"/>
      <c r="Q475" s="101"/>
      <c r="R475" s="101"/>
      <c r="S475" s="101"/>
      <c r="T475" s="101"/>
      <c r="U475" s="101"/>
      <c r="V475" s="101"/>
      <c r="W475" s="101"/>
      <c r="X475" s="101"/>
    </row>
    <row r="476" spans="2:24" x14ac:dyDescent="0.25">
      <c r="B476" s="101"/>
      <c r="C476" s="141"/>
      <c r="D476" s="141"/>
      <c r="E476" s="141"/>
      <c r="F476" s="141"/>
      <c r="G476" s="101"/>
      <c r="H476" s="101"/>
      <c r="I476" s="101"/>
      <c r="J476" s="101"/>
      <c r="K476" s="101"/>
      <c r="L476" s="101"/>
      <c r="M476" s="101"/>
      <c r="N476" s="101"/>
      <c r="O476" s="101"/>
      <c r="P476" s="101"/>
      <c r="Q476" s="101"/>
      <c r="R476" s="101"/>
      <c r="S476" s="101"/>
      <c r="T476" s="101"/>
      <c r="U476" s="101"/>
      <c r="V476" s="101"/>
      <c r="W476" s="101"/>
      <c r="X476" s="101"/>
    </row>
    <row r="477" spans="2:24" x14ac:dyDescent="0.25">
      <c r="B477" s="101"/>
      <c r="C477" s="141"/>
      <c r="D477" s="141"/>
      <c r="E477" s="141"/>
      <c r="F477" s="141"/>
      <c r="G477" s="101"/>
      <c r="H477" s="101"/>
      <c r="I477" s="101"/>
      <c r="J477" s="101"/>
      <c r="K477" s="101"/>
      <c r="L477" s="101"/>
      <c r="M477" s="101"/>
      <c r="N477" s="101"/>
      <c r="O477" s="101"/>
      <c r="P477" s="101"/>
      <c r="Q477" s="101"/>
      <c r="R477" s="101"/>
      <c r="S477" s="101"/>
      <c r="T477" s="101"/>
      <c r="U477" s="101"/>
      <c r="V477" s="101"/>
      <c r="W477" s="101"/>
      <c r="X477" s="101"/>
    </row>
    <row r="478" spans="2:24" x14ac:dyDescent="0.25">
      <c r="B478" s="101"/>
      <c r="C478" s="220"/>
      <c r="D478" s="141"/>
      <c r="E478" s="220"/>
      <c r="F478" s="220"/>
      <c r="G478" s="101"/>
      <c r="H478" s="101"/>
      <c r="I478" s="101"/>
      <c r="J478" s="101"/>
      <c r="K478" s="101"/>
      <c r="L478" s="101"/>
      <c r="M478" s="101"/>
      <c r="N478" s="101"/>
      <c r="O478" s="101"/>
      <c r="P478" s="101"/>
      <c r="Q478" s="101"/>
      <c r="R478" s="101"/>
      <c r="S478" s="101"/>
      <c r="T478" s="101"/>
      <c r="U478" s="101"/>
      <c r="V478" s="101"/>
      <c r="W478" s="101"/>
      <c r="X478" s="101"/>
    </row>
    <row r="479" spans="2:24" x14ac:dyDescent="0.25">
      <c r="B479" s="101"/>
      <c r="C479" s="220"/>
      <c r="D479" s="141"/>
      <c r="E479" s="220"/>
      <c r="F479" s="220"/>
      <c r="G479" s="101"/>
      <c r="H479" s="101"/>
      <c r="I479" s="101"/>
      <c r="J479" s="101"/>
      <c r="K479" s="101"/>
      <c r="L479" s="101"/>
      <c r="M479" s="101"/>
      <c r="N479" s="101"/>
      <c r="O479" s="101"/>
      <c r="P479" s="101"/>
      <c r="Q479" s="101"/>
      <c r="R479" s="101"/>
      <c r="S479" s="101"/>
      <c r="T479" s="101"/>
      <c r="U479" s="101"/>
      <c r="V479" s="101"/>
      <c r="W479" s="101"/>
      <c r="X479" s="101"/>
    </row>
    <row r="480" spans="2:24" x14ac:dyDescent="0.25">
      <c r="B480" s="101"/>
      <c r="C480" s="220"/>
      <c r="D480" s="141"/>
      <c r="E480" s="220"/>
      <c r="F480" s="220"/>
      <c r="G480" s="101"/>
      <c r="H480" s="101"/>
      <c r="I480" s="101"/>
      <c r="J480" s="101"/>
      <c r="K480" s="101"/>
      <c r="L480" s="101"/>
      <c r="M480" s="101"/>
      <c r="N480" s="101"/>
      <c r="O480" s="101"/>
      <c r="P480" s="101"/>
      <c r="Q480" s="101"/>
      <c r="R480" s="101"/>
      <c r="S480" s="101"/>
      <c r="T480" s="101"/>
      <c r="U480" s="101"/>
      <c r="V480" s="101"/>
      <c r="W480" s="101"/>
      <c r="X480" s="101"/>
    </row>
    <row r="481" spans="2:24" x14ac:dyDescent="0.25">
      <c r="B481" s="101"/>
      <c r="C481" s="220"/>
      <c r="D481" s="141"/>
      <c r="E481" s="220"/>
      <c r="F481" s="220"/>
      <c r="G481" s="101"/>
      <c r="H481" s="101"/>
      <c r="I481" s="101"/>
      <c r="J481" s="101"/>
      <c r="K481" s="101"/>
      <c r="L481" s="101"/>
      <c r="M481" s="101"/>
      <c r="N481" s="101"/>
      <c r="O481" s="101"/>
      <c r="P481" s="101"/>
      <c r="Q481" s="101"/>
      <c r="R481" s="101"/>
      <c r="S481" s="101"/>
      <c r="T481" s="101"/>
      <c r="U481" s="101"/>
      <c r="V481" s="101"/>
      <c r="W481" s="101"/>
      <c r="X481" s="101"/>
    </row>
    <row r="482" spans="2:24" x14ac:dyDescent="0.25">
      <c r="B482" s="101"/>
      <c r="C482" s="220"/>
      <c r="D482" s="141"/>
      <c r="E482" s="220"/>
      <c r="F482" s="220"/>
      <c r="G482" s="101"/>
      <c r="H482" s="101"/>
      <c r="I482" s="101"/>
      <c r="J482" s="101"/>
      <c r="K482" s="101"/>
      <c r="L482" s="101"/>
      <c r="M482" s="101"/>
      <c r="N482" s="101"/>
      <c r="O482" s="101"/>
      <c r="P482" s="101"/>
      <c r="Q482" s="101"/>
      <c r="R482" s="101"/>
      <c r="S482" s="101"/>
      <c r="T482" s="101"/>
      <c r="U482" s="101"/>
      <c r="V482" s="101"/>
      <c r="W482" s="101"/>
      <c r="X482" s="101"/>
    </row>
    <row r="483" spans="2:24" x14ac:dyDescent="0.25">
      <c r="B483" s="101"/>
      <c r="C483" s="220"/>
      <c r="D483" s="141"/>
      <c r="E483" s="220"/>
      <c r="F483" s="220"/>
      <c r="G483" s="101"/>
      <c r="H483" s="101"/>
      <c r="I483" s="101"/>
      <c r="J483" s="101"/>
      <c r="K483" s="101"/>
      <c r="L483" s="101"/>
      <c r="M483" s="101"/>
      <c r="N483" s="101"/>
      <c r="O483" s="101"/>
      <c r="P483" s="101"/>
      <c r="Q483" s="101"/>
      <c r="R483" s="101"/>
      <c r="S483" s="101"/>
      <c r="T483" s="101"/>
      <c r="U483" s="101"/>
      <c r="V483" s="101"/>
      <c r="W483" s="101"/>
      <c r="X483" s="101"/>
    </row>
    <row r="484" spans="2:24" x14ac:dyDescent="0.25">
      <c r="B484" s="101"/>
      <c r="C484" s="220"/>
      <c r="D484" s="141"/>
      <c r="E484" s="221"/>
      <c r="F484" s="220"/>
      <c r="G484" s="101"/>
      <c r="H484" s="101"/>
      <c r="I484" s="101"/>
      <c r="J484" s="101"/>
      <c r="K484" s="101"/>
      <c r="L484" s="101"/>
      <c r="M484" s="101"/>
      <c r="N484" s="101"/>
      <c r="O484" s="101"/>
      <c r="P484" s="101"/>
      <c r="Q484" s="101"/>
      <c r="R484" s="101"/>
      <c r="S484" s="101"/>
      <c r="T484" s="101"/>
      <c r="U484" s="101"/>
      <c r="V484" s="101"/>
      <c r="W484" s="101"/>
      <c r="X484" s="101"/>
    </row>
    <row r="485" spans="2:24" x14ac:dyDescent="0.25">
      <c r="B485" s="101"/>
      <c r="C485" s="220"/>
      <c r="D485" s="141"/>
      <c r="E485" s="221"/>
      <c r="F485" s="220"/>
      <c r="G485" s="101"/>
      <c r="H485" s="101"/>
      <c r="I485" s="101"/>
      <c r="J485" s="101"/>
      <c r="K485" s="101"/>
      <c r="L485" s="101"/>
      <c r="M485" s="101"/>
      <c r="N485" s="101"/>
      <c r="O485" s="101"/>
      <c r="P485" s="101"/>
      <c r="Q485" s="101"/>
      <c r="R485" s="101"/>
      <c r="S485" s="101"/>
      <c r="T485" s="101"/>
      <c r="U485" s="101"/>
      <c r="V485" s="101"/>
      <c r="W485" s="101"/>
      <c r="X485" s="101"/>
    </row>
    <row r="486" spans="2:24" x14ac:dyDescent="0.25">
      <c r="B486" s="101"/>
      <c r="C486" s="220"/>
      <c r="D486" s="141"/>
      <c r="E486" s="221"/>
      <c r="F486" s="220"/>
      <c r="G486" s="101"/>
      <c r="H486" s="101"/>
      <c r="I486" s="101"/>
      <c r="J486" s="101"/>
      <c r="K486" s="101"/>
      <c r="L486" s="101"/>
      <c r="M486" s="101"/>
      <c r="N486" s="101"/>
      <c r="O486" s="101"/>
      <c r="P486" s="101"/>
      <c r="Q486" s="101"/>
      <c r="R486" s="101"/>
      <c r="S486" s="101"/>
      <c r="T486" s="101"/>
      <c r="U486" s="101"/>
      <c r="V486" s="101"/>
      <c r="W486" s="101"/>
      <c r="X486" s="101"/>
    </row>
    <row r="487" spans="2:24" x14ac:dyDescent="0.25">
      <c r="B487" s="101"/>
      <c r="C487" s="220"/>
      <c r="D487" s="141"/>
      <c r="E487" s="221"/>
      <c r="F487" s="220"/>
      <c r="G487" s="101"/>
      <c r="H487" s="101"/>
      <c r="I487" s="101"/>
      <c r="J487" s="101"/>
      <c r="K487" s="101"/>
      <c r="L487" s="101"/>
      <c r="M487" s="101"/>
      <c r="N487" s="101"/>
      <c r="O487" s="101"/>
      <c r="P487" s="101"/>
      <c r="Q487" s="101"/>
      <c r="R487" s="101"/>
      <c r="S487" s="101"/>
      <c r="T487" s="101"/>
      <c r="U487" s="101"/>
      <c r="V487" s="101"/>
      <c r="W487" s="101"/>
      <c r="X487" s="101"/>
    </row>
    <row r="488" spans="2:24" x14ac:dyDescent="0.25">
      <c r="B488" s="101"/>
      <c r="C488" s="141"/>
      <c r="D488" s="141"/>
      <c r="E488" s="160"/>
      <c r="F488" s="160"/>
      <c r="G488" s="101"/>
      <c r="H488" s="101"/>
      <c r="I488" s="101"/>
      <c r="J488" s="101"/>
      <c r="K488" s="101"/>
      <c r="L488" s="101"/>
      <c r="M488" s="101"/>
      <c r="N488" s="101"/>
      <c r="O488" s="101"/>
      <c r="P488" s="101"/>
      <c r="Q488" s="101"/>
      <c r="R488" s="101"/>
      <c r="S488" s="101"/>
      <c r="T488" s="101"/>
      <c r="U488" s="101"/>
      <c r="V488" s="101"/>
      <c r="W488" s="101"/>
      <c r="X488" s="101"/>
    </row>
    <row r="489" spans="2:24" x14ac:dyDescent="0.25">
      <c r="B489" s="101"/>
      <c r="C489" s="220"/>
      <c r="D489" s="141"/>
      <c r="E489" s="221"/>
      <c r="F489" s="221"/>
      <c r="G489" s="101"/>
      <c r="H489" s="101"/>
      <c r="I489" s="101"/>
      <c r="J489" s="101"/>
      <c r="K489" s="101"/>
      <c r="L489" s="101"/>
      <c r="M489" s="101"/>
      <c r="N489" s="101"/>
      <c r="O489" s="101"/>
      <c r="P489" s="101"/>
      <c r="Q489" s="101"/>
      <c r="R489" s="101"/>
      <c r="S489" s="101"/>
      <c r="T489" s="101"/>
      <c r="U489" s="101"/>
      <c r="V489" s="101"/>
      <c r="W489" s="101"/>
      <c r="X489" s="101"/>
    </row>
    <row r="490" spans="2:24" x14ac:dyDescent="0.25">
      <c r="B490" s="101"/>
      <c r="C490" s="220"/>
      <c r="D490" s="141"/>
      <c r="E490" s="221"/>
      <c r="F490" s="221"/>
      <c r="G490" s="101"/>
      <c r="H490" s="101"/>
      <c r="I490" s="101"/>
      <c r="J490" s="101"/>
      <c r="K490" s="101"/>
      <c r="L490" s="101"/>
      <c r="M490" s="101"/>
      <c r="N490" s="101"/>
      <c r="O490" s="101"/>
      <c r="P490" s="101"/>
      <c r="Q490" s="101"/>
      <c r="R490" s="101"/>
      <c r="S490" s="101"/>
      <c r="T490" s="101"/>
      <c r="U490" s="101"/>
      <c r="V490" s="101"/>
      <c r="W490" s="101"/>
      <c r="X490" s="101"/>
    </row>
    <row r="491" spans="2:24" x14ac:dyDescent="0.25">
      <c r="B491" s="101"/>
      <c r="C491" s="220"/>
      <c r="D491" s="141"/>
      <c r="E491" s="221"/>
      <c r="F491" s="221"/>
      <c r="G491" s="101"/>
      <c r="H491" s="101"/>
      <c r="I491" s="101"/>
      <c r="J491" s="101"/>
      <c r="K491" s="101"/>
      <c r="L491" s="101"/>
      <c r="M491" s="101"/>
      <c r="N491" s="101"/>
      <c r="O491" s="101"/>
      <c r="P491" s="101"/>
      <c r="Q491" s="101"/>
      <c r="R491" s="101"/>
      <c r="S491" s="101"/>
      <c r="T491" s="101"/>
      <c r="U491" s="101"/>
      <c r="V491" s="101"/>
      <c r="W491" s="101"/>
      <c r="X491" s="101"/>
    </row>
    <row r="492" spans="2:24" x14ac:dyDescent="0.25">
      <c r="B492" s="101"/>
      <c r="C492" s="220"/>
      <c r="D492" s="141"/>
      <c r="E492" s="220"/>
      <c r="F492" s="221"/>
      <c r="G492" s="101"/>
      <c r="H492" s="101"/>
      <c r="I492" s="101"/>
      <c r="J492" s="101"/>
      <c r="K492" s="101"/>
      <c r="L492" s="101"/>
      <c r="M492" s="101"/>
      <c r="N492" s="101"/>
      <c r="O492" s="101"/>
      <c r="P492" s="101"/>
      <c r="Q492" s="101"/>
      <c r="R492" s="101"/>
      <c r="S492" s="101"/>
      <c r="T492" s="101"/>
      <c r="U492" s="101"/>
      <c r="V492" s="101"/>
      <c r="W492" s="101"/>
      <c r="X492" s="101"/>
    </row>
    <row r="493" spans="2:24" x14ac:dyDescent="0.25">
      <c r="B493" s="101"/>
      <c r="C493" s="220"/>
      <c r="D493" s="141"/>
      <c r="E493" s="220"/>
      <c r="F493" s="221"/>
      <c r="G493" s="101"/>
      <c r="H493" s="101"/>
      <c r="I493" s="101"/>
      <c r="J493" s="101"/>
      <c r="K493" s="101"/>
      <c r="L493" s="101"/>
      <c r="M493" s="101"/>
      <c r="N493" s="101"/>
      <c r="O493" s="101"/>
      <c r="P493" s="101"/>
      <c r="Q493" s="101"/>
      <c r="R493" s="101"/>
      <c r="S493" s="101"/>
      <c r="T493" s="101"/>
      <c r="U493" s="101"/>
      <c r="V493" s="101"/>
      <c r="W493" s="101"/>
      <c r="X493" s="101"/>
    </row>
    <row r="494" spans="2:24" x14ac:dyDescent="0.25">
      <c r="B494" s="101"/>
      <c r="C494" s="141"/>
      <c r="D494" s="141"/>
      <c r="E494" s="141"/>
      <c r="F494" s="141"/>
      <c r="G494" s="101"/>
      <c r="H494" s="101"/>
      <c r="I494" s="101"/>
      <c r="J494" s="101"/>
      <c r="K494" s="101"/>
      <c r="L494" s="101"/>
      <c r="M494" s="101"/>
      <c r="N494" s="101"/>
      <c r="O494" s="101"/>
      <c r="P494" s="101"/>
      <c r="Q494" s="101"/>
      <c r="R494" s="101"/>
      <c r="S494" s="101"/>
      <c r="T494" s="101"/>
      <c r="U494" s="101"/>
      <c r="V494" s="101"/>
      <c r="W494" s="101"/>
      <c r="X494" s="101"/>
    </row>
    <row r="495" spans="2:24" x14ac:dyDescent="0.25">
      <c r="B495" s="101"/>
      <c r="C495" s="220"/>
      <c r="D495" s="141"/>
      <c r="E495" s="220"/>
      <c r="F495" s="220"/>
      <c r="G495" s="101"/>
      <c r="H495" s="101"/>
      <c r="I495" s="101"/>
      <c r="J495" s="101"/>
      <c r="K495" s="101"/>
      <c r="L495" s="101"/>
      <c r="M495" s="101"/>
      <c r="N495" s="101"/>
      <c r="O495" s="101"/>
      <c r="P495" s="101"/>
      <c r="Q495" s="101"/>
      <c r="R495" s="101"/>
      <c r="S495" s="101"/>
      <c r="T495" s="101"/>
      <c r="U495" s="101"/>
      <c r="V495" s="101"/>
      <c r="W495" s="101"/>
      <c r="X495" s="101"/>
    </row>
    <row r="496" spans="2:24" x14ac:dyDescent="0.25">
      <c r="B496" s="101"/>
      <c r="C496" s="220"/>
      <c r="D496" s="141"/>
      <c r="E496" s="220"/>
      <c r="F496" s="220"/>
      <c r="G496" s="101"/>
      <c r="H496" s="101"/>
      <c r="I496" s="101"/>
      <c r="J496" s="101"/>
      <c r="K496" s="101"/>
      <c r="L496" s="101"/>
      <c r="M496" s="101"/>
      <c r="N496" s="101"/>
      <c r="O496" s="101"/>
      <c r="P496" s="101"/>
      <c r="Q496" s="101"/>
      <c r="R496" s="101"/>
      <c r="S496" s="101"/>
      <c r="T496" s="101"/>
      <c r="U496" s="101"/>
      <c r="V496" s="101"/>
      <c r="W496" s="101"/>
      <c r="X496" s="101"/>
    </row>
    <row r="497" spans="2:24" x14ac:dyDescent="0.25">
      <c r="B497" s="101"/>
      <c r="C497" s="104"/>
      <c r="D497" s="141"/>
      <c r="E497" s="104"/>
      <c r="F497" s="104"/>
      <c r="G497" s="101"/>
      <c r="H497" s="101"/>
      <c r="I497" s="101"/>
      <c r="J497" s="101"/>
      <c r="K497" s="101"/>
      <c r="L497" s="101"/>
      <c r="M497" s="101"/>
      <c r="N497" s="101"/>
      <c r="O497" s="101"/>
      <c r="P497" s="101"/>
      <c r="Q497" s="101"/>
      <c r="R497" s="101"/>
      <c r="S497" s="101"/>
      <c r="T497" s="101"/>
      <c r="U497" s="101"/>
      <c r="V497" s="101"/>
      <c r="W497" s="101"/>
      <c r="X497" s="101"/>
    </row>
    <row r="498" spans="2:24" x14ac:dyDescent="0.25">
      <c r="B498" s="101"/>
      <c r="C498" s="101"/>
      <c r="D498" s="101"/>
      <c r="E498" s="101"/>
      <c r="F498" s="101"/>
      <c r="G498" s="101"/>
      <c r="H498" s="101"/>
      <c r="I498" s="101"/>
      <c r="J498" s="101"/>
      <c r="K498" s="101"/>
      <c r="L498" s="101"/>
      <c r="M498" s="101"/>
      <c r="N498" s="101"/>
      <c r="O498" s="101"/>
      <c r="P498" s="101"/>
      <c r="Q498" s="101"/>
      <c r="R498" s="101"/>
      <c r="S498" s="101"/>
      <c r="T498" s="101"/>
      <c r="U498" s="101"/>
      <c r="V498" s="101"/>
      <c r="W498" s="101"/>
      <c r="X498" s="101"/>
    </row>
    <row r="499" spans="2:24" x14ac:dyDescent="0.25">
      <c r="B499" s="101"/>
      <c r="C499" s="101"/>
      <c r="D499" s="101"/>
      <c r="E499" s="101"/>
      <c r="F499" s="101"/>
      <c r="G499" s="101"/>
      <c r="H499" s="101"/>
      <c r="I499" s="101"/>
      <c r="J499" s="101"/>
      <c r="K499" s="101"/>
      <c r="L499" s="101"/>
      <c r="M499" s="101"/>
      <c r="N499" s="101"/>
      <c r="O499" s="101"/>
      <c r="P499" s="101"/>
      <c r="Q499" s="101"/>
      <c r="R499" s="101"/>
      <c r="S499" s="101"/>
      <c r="T499" s="101"/>
      <c r="U499" s="101"/>
      <c r="V499" s="101"/>
      <c r="W499" s="101"/>
      <c r="X499" s="101"/>
    </row>
    <row r="500" spans="2:24" x14ac:dyDescent="0.25">
      <c r="B500" s="101"/>
      <c r="C500" s="101"/>
      <c r="D500" s="101"/>
      <c r="E500" s="101"/>
      <c r="F500" s="101"/>
      <c r="G500" s="101"/>
      <c r="H500" s="101"/>
      <c r="I500" s="101"/>
      <c r="J500" s="101"/>
      <c r="K500" s="101"/>
      <c r="L500" s="101"/>
      <c r="M500" s="101"/>
      <c r="N500" s="101"/>
      <c r="O500" s="101"/>
      <c r="P500" s="101"/>
      <c r="Q500" s="101"/>
      <c r="R500" s="101"/>
      <c r="S500" s="101"/>
      <c r="T500" s="101"/>
      <c r="U500" s="101"/>
      <c r="V500" s="101"/>
      <c r="W500" s="101"/>
      <c r="X500" s="101"/>
    </row>
    <row r="501" spans="2:24" x14ac:dyDescent="0.25">
      <c r="B501" s="101"/>
      <c r="C501" s="101"/>
      <c r="D501" s="101"/>
      <c r="E501" s="101"/>
      <c r="F501" s="101"/>
      <c r="G501" s="101"/>
      <c r="H501" s="101"/>
      <c r="I501" s="101"/>
      <c r="J501" s="101"/>
      <c r="K501" s="101"/>
      <c r="L501" s="101"/>
      <c r="M501" s="101"/>
      <c r="N501" s="101"/>
      <c r="O501" s="101"/>
      <c r="P501" s="101"/>
      <c r="Q501" s="101"/>
      <c r="R501" s="101"/>
      <c r="S501" s="101"/>
      <c r="T501" s="101"/>
      <c r="U501" s="101"/>
      <c r="V501" s="101"/>
      <c r="W501" s="101"/>
      <c r="X501" s="101"/>
    </row>
    <row r="502" spans="2:24" x14ac:dyDescent="0.25">
      <c r="B502" s="101"/>
      <c r="C502" s="101"/>
      <c r="D502" s="101"/>
      <c r="E502" s="101"/>
      <c r="F502" s="101"/>
      <c r="G502" s="101"/>
      <c r="H502" s="101"/>
      <c r="I502" s="101"/>
      <c r="J502" s="101"/>
      <c r="K502" s="101"/>
      <c r="L502" s="101"/>
      <c r="M502" s="101"/>
      <c r="N502" s="101"/>
      <c r="O502" s="101"/>
      <c r="P502" s="101"/>
      <c r="Q502" s="101"/>
      <c r="R502" s="101"/>
      <c r="S502" s="101"/>
      <c r="T502" s="101"/>
      <c r="U502" s="101"/>
      <c r="V502" s="101"/>
      <c r="W502" s="101"/>
      <c r="X502" s="101"/>
    </row>
    <row r="503" spans="2:24" x14ac:dyDescent="0.25">
      <c r="B503" s="101"/>
      <c r="C503" s="101"/>
      <c r="D503" s="101"/>
      <c r="E503" s="101"/>
      <c r="F503" s="101"/>
      <c r="G503" s="101"/>
      <c r="H503" s="101"/>
      <c r="I503" s="101"/>
      <c r="J503" s="101"/>
      <c r="K503" s="101"/>
      <c r="L503" s="101"/>
      <c r="M503" s="101"/>
      <c r="N503" s="101"/>
      <c r="O503" s="101"/>
      <c r="P503" s="101"/>
      <c r="Q503" s="101"/>
      <c r="R503" s="101"/>
      <c r="S503" s="101"/>
      <c r="T503" s="101"/>
      <c r="U503" s="101"/>
      <c r="V503" s="101"/>
      <c r="W503" s="101"/>
      <c r="X503" s="101"/>
    </row>
    <row r="504" spans="2:24" x14ac:dyDescent="0.25">
      <c r="B504" s="101"/>
      <c r="C504" s="101"/>
      <c r="D504" s="101"/>
      <c r="E504" s="101"/>
      <c r="F504" s="101"/>
      <c r="G504" s="101"/>
      <c r="H504" s="101"/>
      <c r="I504" s="101"/>
      <c r="J504" s="101"/>
      <c r="K504" s="101"/>
      <c r="L504" s="101"/>
      <c r="M504" s="101"/>
      <c r="N504" s="101"/>
      <c r="O504" s="101"/>
      <c r="P504" s="101"/>
      <c r="Q504" s="101"/>
      <c r="R504" s="101"/>
      <c r="S504" s="101"/>
      <c r="T504" s="101"/>
      <c r="U504" s="101"/>
      <c r="V504" s="101"/>
      <c r="W504" s="101"/>
      <c r="X504" s="101"/>
    </row>
    <row r="505" spans="2:24" x14ac:dyDescent="0.25">
      <c r="B505" s="101"/>
      <c r="C505" s="101"/>
      <c r="D505" s="101"/>
      <c r="E505" s="101"/>
      <c r="F505" s="101"/>
      <c r="G505" s="101"/>
      <c r="H505" s="101"/>
      <c r="I505" s="101"/>
      <c r="J505" s="101"/>
      <c r="K505" s="101"/>
      <c r="L505" s="101"/>
      <c r="M505" s="101"/>
      <c r="N505" s="101"/>
      <c r="O505" s="101"/>
      <c r="P505" s="101"/>
      <c r="Q505" s="101"/>
      <c r="R505" s="101"/>
      <c r="S505" s="101"/>
      <c r="T505" s="101"/>
      <c r="U505" s="101"/>
      <c r="V505" s="101"/>
      <c r="W505" s="101"/>
      <c r="X505" s="101"/>
    </row>
    <row r="506" spans="2:24" x14ac:dyDescent="0.25">
      <c r="B506" s="101"/>
      <c r="C506" s="101"/>
      <c r="D506" s="101"/>
      <c r="E506" s="101"/>
      <c r="F506" s="101"/>
      <c r="G506" s="101"/>
      <c r="H506" s="101"/>
      <c r="I506" s="101"/>
      <c r="J506" s="101"/>
      <c r="K506" s="101"/>
      <c r="L506" s="101"/>
      <c r="M506" s="101"/>
      <c r="N506" s="101"/>
      <c r="O506" s="101"/>
      <c r="P506" s="101"/>
      <c r="Q506" s="101"/>
      <c r="R506" s="101"/>
      <c r="S506" s="101"/>
      <c r="T506" s="101"/>
      <c r="U506" s="101"/>
      <c r="V506" s="101"/>
      <c r="W506" s="101"/>
      <c r="X506" s="101"/>
    </row>
    <row r="507" spans="2:24" x14ac:dyDescent="0.25">
      <c r="B507" s="101"/>
      <c r="C507" s="101"/>
      <c r="D507" s="101"/>
      <c r="E507" s="101"/>
      <c r="F507" s="101"/>
      <c r="G507" s="101"/>
      <c r="H507" s="101"/>
      <c r="I507" s="101"/>
      <c r="J507" s="101"/>
      <c r="K507" s="101"/>
      <c r="L507" s="101"/>
      <c r="M507" s="101"/>
      <c r="N507" s="101"/>
      <c r="O507" s="101"/>
      <c r="P507" s="101"/>
      <c r="Q507" s="101"/>
      <c r="R507" s="101"/>
      <c r="S507" s="101"/>
      <c r="T507" s="101"/>
      <c r="U507" s="101"/>
      <c r="V507" s="101"/>
      <c r="W507" s="101"/>
      <c r="X507" s="101"/>
    </row>
    <row r="508" spans="2:24" x14ac:dyDescent="0.25">
      <c r="B508" s="101"/>
      <c r="C508" s="101"/>
      <c r="D508" s="101"/>
      <c r="E508" s="101"/>
      <c r="F508" s="101"/>
      <c r="G508" s="101"/>
      <c r="H508" s="101"/>
      <c r="I508" s="101"/>
      <c r="J508" s="101"/>
      <c r="K508" s="101"/>
      <c r="L508" s="101"/>
      <c r="M508" s="101"/>
      <c r="N508" s="101"/>
      <c r="O508" s="101"/>
      <c r="P508" s="101"/>
      <c r="Q508" s="101"/>
      <c r="R508" s="101"/>
      <c r="S508" s="101"/>
      <c r="T508" s="101"/>
      <c r="U508" s="101"/>
      <c r="V508" s="101"/>
      <c r="W508" s="101"/>
      <c r="X508" s="101"/>
    </row>
    <row r="509" spans="2:24" x14ac:dyDescent="0.25">
      <c r="B509" s="101"/>
      <c r="C509" s="101"/>
      <c r="D509" s="101"/>
      <c r="E509" s="101"/>
      <c r="F509" s="101"/>
      <c r="G509" s="101"/>
      <c r="H509" s="101"/>
      <c r="I509" s="101"/>
      <c r="J509" s="101"/>
      <c r="K509" s="101"/>
      <c r="L509" s="101"/>
      <c r="M509" s="101"/>
      <c r="N509" s="101"/>
      <c r="O509" s="101"/>
      <c r="P509" s="101"/>
      <c r="Q509" s="101"/>
      <c r="R509" s="101"/>
      <c r="S509" s="101"/>
      <c r="T509" s="101"/>
      <c r="U509" s="101"/>
      <c r="V509" s="101"/>
      <c r="W509" s="101"/>
      <c r="X509" s="101"/>
    </row>
    <row r="510" spans="2:24" x14ac:dyDescent="0.25">
      <c r="B510" s="101"/>
      <c r="C510" s="101"/>
      <c r="D510" s="101"/>
      <c r="E510" s="101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  <c r="R510" s="101"/>
      <c r="S510" s="101"/>
      <c r="T510" s="101"/>
      <c r="U510" s="101"/>
      <c r="V510" s="101"/>
      <c r="W510" s="101"/>
      <c r="X510" s="101"/>
    </row>
    <row r="511" spans="2:24" x14ac:dyDescent="0.25">
      <c r="B511" s="101"/>
      <c r="C511" s="101"/>
      <c r="D511" s="101"/>
      <c r="E511" s="101"/>
      <c r="F511" s="101"/>
      <c r="G511" s="101"/>
      <c r="H511" s="101"/>
      <c r="I511" s="101"/>
      <c r="J511" s="101"/>
      <c r="K511" s="101"/>
      <c r="L511" s="101"/>
      <c r="M511" s="101"/>
      <c r="N511" s="101"/>
      <c r="O511" s="101"/>
      <c r="P511" s="101"/>
      <c r="Q511" s="101"/>
      <c r="R511" s="101"/>
      <c r="S511" s="101"/>
      <c r="T511" s="101"/>
      <c r="U511" s="101"/>
      <c r="V511" s="101"/>
      <c r="W511" s="101"/>
      <c r="X511" s="101"/>
    </row>
    <row r="512" spans="2:24" x14ac:dyDescent="0.25">
      <c r="B512" s="101"/>
      <c r="C512" s="101"/>
      <c r="D512" s="101"/>
      <c r="E512" s="101"/>
      <c r="F512" s="101"/>
      <c r="G512" s="101"/>
      <c r="H512" s="101"/>
      <c r="I512" s="101"/>
      <c r="J512" s="101"/>
      <c r="K512" s="101"/>
      <c r="L512" s="101"/>
      <c r="M512" s="101"/>
      <c r="N512" s="101"/>
      <c r="O512" s="101"/>
      <c r="P512" s="101"/>
      <c r="Q512" s="101"/>
      <c r="R512" s="101"/>
      <c r="S512" s="101"/>
      <c r="T512" s="101"/>
      <c r="U512" s="101"/>
      <c r="V512" s="101"/>
      <c r="W512" s="101"/>
      <c r="X512" s="101"/>
    </row>
    <row r="513" spans="2:24" x14ac:dyDescent="0.25">
      <c r="B513" s="101"/>
      <c r="C513" s="101"/>
      <c r="D513" s="101"/>
      <c r="E513" s="101"/>
      <c r="F513" s="101"/>
      <c r="G513" s="101"/>
      <c r="H513" s="101"/>
      <c r="I513" s="101"/>
      <c r="J513" s="101"/>
      <c r="K513" s="101"/>
      <c r="L513" s="101"/>
      <c r="M513" s="101"/>
      <c r="N513" s="101"/>
      <c r="O513" s="101"/>
      <c r="P513" s="101"/>
      <c r="Q513" s="101"/>
      <c r="R513" s="101"/>
      <c r="S513" s="101"/>
      <c r="T513" s="101"/>
      <c r="U513" s="101"/>
      <c r="V513" s="101"/>
      <c r="W513" s="101"/>
      <c r="X513" s="101"/>
    </row>
    <row r="514" spans="2:24" x14ac:dyDescent="0.25">
      <c r="B514" s="101"/>
      <c r="C514" s="101"/>
      <c r="D514" s="101"/>
      <c r="E514" s="101"/>
      <c r="F514" s="101"/>
      <c r="G514" s="101"/>
      <c r="H514" s="101"/>
      <c r="I514" s="101"/>
      <c r="J514" s="101"/>
      <c r="K514" s="101"/>
      <c r="L514" s="101"/>
      <c r="M514" s="101"/>
      <c r="N514" s="101"/>
      <c r="O514" s="101"/>
      <c r="P514" s="101"/>
      <c r="Q514" s="101"/>
      <c r="R514" s="101"/>
      <c r="S514" s="101"/>
      <c r="T514" s="101"/>
      <c r="U514" s="101"/>
      <c r="V514" s="101"/>
      <c r="W514" s="101"/>
      <c r="X514" s="101"/>
    </row>
    <row r="515" spans="2:24" x14ac:dyDescent="0.25">
      <c r="B515" s="101"/>
      <c r="C515" s="101"/>
      <c r="D515" s="101"/>
      <c r="E515" s="101"/>
      <c r="F515" s="101"/>
      <c r="G515" s="101"/>
      <c r="H515" s="101"/>
      <c r="I515" s="101"/>
      <c r="J515" s="101"/>
      <c r="K515" s="101"/>
      <c r="L515" s="101"/>
      <c r="M515" s="101"/>
      <c r="N515" s="101"/>
      <c r="O515" s="101"/>
      <c r="P515" s="101"/>
      <c r="Q515" s="101"/>
      <c r="R515" s="101"/>
      <c r="S515" s="101"/>
      <c r="T515" s="101"/>
      <c r="U515" s="101"/>
      <c r="V515" s="101"/>
      <c r="W515" s="101"/>
      <c r="X515" s="101"/>
    </row>
    <row r="516" spans="2:24" x14ac:dyDescent="0.25">
      <c r="B516" s="101"/>
      <c r="C516" s="101"/>
      <c r="D516" s="101"/>
      <c r="E516" s="101"/>
      <c r="F516" s="101"/>
      <c r="G516" s="101"/>
      <c r="H516" s="101"/>
      <c r="I516" s="101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101"/>
      <c r="V516" s="101"/>
      <c r="W516" s="101"/>
      <c r="X516" s="101"/>
    </row>
    <row r="517" spans="2:24" x14ac:dyDescent="0.25">
      <c r="B517" s="101"/>
      <c r="C517" s="101"/>
      <c r="D517" s="101"/>
      <c r="E517" s="101"/>
      <c r="F517" s="101"/>
      <c r="G517" s="101"/>
      <c r="H517" s="101"/>
      <c r="I517" s="101"/>
      <c r="J517" s="101"/>
      <c r="K517" s="101"/>
      <c r="L517" s="101"/>
      <c r="M517" s="101"/>
      <c r="N517" s="101"/>
      <c r="O517" s="101"/>
      <c r="P517" s="101"/>
      <c r="Q517" s="101"/>
      <c r="R517" s="101"/>
      <c r="S517" s="101"/>
      <c r="T517" s="101"/>
      <c r="U517" s="101"/>
      <c r="V517" s="101"/>
      <c r="W517" s="101"/>
      <c r="X517" s="101"/>
    </row>
    <row r="518" spans="2:24" x14ac:dyDescent="0.25">
      <c r="B518" s="101"/>
      <c r="C518" s="101"/>
      <c r="D518" s="101"/>
      <c r="E518" s="101"/>
      <c r="F518" s="101"/>
      <c r="G518" s="101"/>
      <c r="H518" s="101"/>
      <c r="I518" s="101"/>
      <c r="J518" s="101"/>
      <c r="K518" s="101"/>
      <c r="L518" s="101"/>
      <c r="M518" s="101"/>
      <c r="N518" s="101"/>
      <c r="O518" s="101"/>
      <c r="P518" s="101"/>
      <c r="Q518" s="101"/>
      <c r="R518" s="101"/>
      <c r="S518" s="101"/>
      <c r="T518" s="101"/>
      <c r="U518" s="101"/>
      <c r="V518" s="101"/>
      <c r="W518" s="101"/>
      <c r="X518" s="101"/>
    </row>
    <row r="519" spans="2:24" x14ac:dyDescent="0.25">
      <c r="B519" s="101"/>
      <c r="C519" s="101"/>
      <c r="D519" s="101"/>
      <c r="E519" s="101"/>
      <c r="F519" s="101"/>
      <c r="G519" s="101"/>
      <c r="H519" s="101"/>
      <c r="I519" s="101"/>
      <c r="J519" s="101"/>
      <c r="K519" s="101"/>
      <c r="L519" s="101"/>
      <c r="M519" s="101"/>
      <c r="N519" s="101"/>
      <c r="O519" s="101"/>
      <c r="P519" s="101"/>
      <c r="Q519" s="101"/>
      <c r="R519" s="101"/>
      <c r="S519" s="101"/>
      <c r="T519" s="101"/>
      <c r="U519" s="101"/>
      <c r="V519" s="101"/>
      <c r="W519" s="101"/>
      <c r="X519" s="101"/>
    </row>
    <row r="520" spans="2:24" x14ac:dyDescent="0.25">
      <c r="B520" s="101"/>
      <c r="C520" s="101"/>
      <c r="D520" s="101"/>
      <c r="E520" s="101"/>
      <c r="F520" s="101"/>
      <c r="G520" s="101"/>
      <c r="H520" s="101"/>
      <c r="I520" s="101"/>
      <c r="J520" s="101"/>
      <c r="K520" s="101"/>
      <c r="L520" s="101"/>
      <c r="M520" s="101"/>
      <c r="N520" s="101"/>
      <c r="O520" s="101"/>
      <c r="P520" s="101"/>
      <c r="Q520" s="101"/>
      <c r="R520" s="101"/>
      <c r="S520" s="101"/>
      <c r="T520" s="101"/>
      <c r="U520" s="101"/>
      <c r="V520" s="101"/>
      <c r="W520" s="101"/>
      <c r="X520" s="101"/>
    </row>
    <row r="521" spans="2:24" x14ac:dyDescent="0.25">
      <c r="B521" s="101"/>
      <c r="C521" s="101"/>
      <c r="D521" s="101"/>
      <c r="E521" s="101"/>
      <c r="F521" s="101"/>
      <c r="G521" s="101"/>
      <c r="H521" s="101"/>
      <c r="I521" s="101"/>
      <c r="J521" s="101"/>
      <c r="K521" s="101"/>
      <c r="L521" s="101"/>
      <c r="M521" s="101"/>
      <c r="N521" s="101"/>
      <c r="O521" s="101"/>
      <c r="P521" s="101"/>
      <c r="Q521" s="101"/>
      <c r="R521" s="101"/>
      <c r="S521" s="101"/>
      <c r="T521" s="101"/>
      <c r="U521" s="101"/>
      <c r="V521" s="101"/>
      <c r="W521" s="101"/>
      <c r="X521" s="101"/>
    </row>
    <row r="522" spans="2:24" x14ac:dyDescent="0.25">
      <c r="B522" s="101"/>
      <c r="C522" s="101"/>
      <c r="D522" s="101"/>
      <c r="E522" s="101"/>
      <c r="F522" s="101"/>
      <c r="G522" s="101"/>
      <c r="H522" s="101"/>
      <c r="I522" s="101"/>
      <c r="J522" s="101"/>
      <c r="K522" s="101"/>
      <c r="L522" s="101"/>
      <c r="M522" s="101"/>
      <c r="N522" s="101"/>
      <c r="O522" s="101"/>
      <c r="P522" s="101"/>
      <c r="Q522" s="101"/>
      <c r="R522" s="101"/>
      <c r="S522" s="101"/>
      <c r="T522" s="101"/>
      <c r="U522" s="101"/>
      <c r="V522" s="101"/>
      <c r="W522" s="101"/>
      <c r="X522" s="101"/>
    </row>
  </sheetData>
  <mergeCells count="27">
    <mergeCell ref="C489:C491"/>
    <mergeCell ref="E489:E491"/>
    <mergeCell ref="F489:F491"/>
    <mergeCell ref="F486:F487"/>
    <mergeCell ref="H19:AA19"/>
    <mergeCell ref="E478:E480"/>
    <mergeCell ref="F478:F480"/>
    <mergeCell ref="C478:C480"/>
    <mergeCell ref="C481:C483"/>
    <mergeCell ref="E481:E483"/>
    <mergeCell ref="F481:F483"/>
    <mergeCell ref="C484:C485"/>
    <mergeCell ref="E484:E485"/>
    <mergeCell ref="F484:F485"/>
    <mergeCell ref="C486:C487"/>
    <mergeCell ref="E486:E487"/>
    <mergeCell ref="H10:AA10"/>
    <mergeCell ref="H28:AA28"/>
    <mergeCell ref="H37:AA37"/>
    <mergeCell ref="H47:AA47"/>
    <mergeCell ref="H20:I20"/>
    <mergeCell ref="C495:C496"/>
    <mergeCell ref="E495:E496"/>
    <mergeCell ref="F495:F496"/>
    <mergeCell ref="F492:F493"/>
    <mergeCell ref="E492:E493"/>
    <mergeCell ref="C492:C493"/>
  </mergeCells>
  <pageMargins left="0.7" right="0.7" top="0.75" bottom="0.75" header="0.3" footer="0.3"/>
  <pageSetup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percobaan1</vt:lpstr>
      <vt:lpstr>percobaan2</vt:lpstr>
      <vt:lpstr>ACO</vt:lpstr>
      <vt:lpstr>Sheet3</vt:lpstr>
      <vt:lpstr>TSP ACO 4</vt:lpstr>
      <vt:lpstr>ATSP ACO 6</vt:lpstr>
      <vt:lpstr>ATSP MACO 6</vt:lpstr>
      <vt:lpstr>TSP ACO 5</vt:lpstr>
      <vt:lpstr>TSP MACO 5</vt:lpstr>
      <vt:lpstr>Sheet1</vt:lpstr>
      <vt:lpstr>Sheet2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coffeelattes</dc:creator>
  <cp:lastModifiedBy>coffeelattes</cp:lastModifiedBy>
  <dcterms:created xsi:type="dcterms:W3CDTF">2018-11-01T07:46:47Z</dcterms:created>
  <dcterms:modified xsi:type="dcterms:W3CDTF">2019-08-01T11:00:07Z</dcterms:modified>
</cp:coreProperties>
</file>